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htdocs\Cabinets\Pricing Program\"/>
    </mc:Choice>
  </mc:AlternateContent>
  <bookViews>
    <workbookView xWindow="0" yWindow="0" windowWidth="28800" windowHeight="13000" tabRatio="614"/>
  </bookViews>
  <sheets>
    <sheet name="CAB" sheetId="93" r:id="rId1"/>
    <sheet name="DATA1" sheetId="89" state="hidden" r:id="rId2"/>
    <sheet name="DATA2" sheetId="90" state="hidden" r:id="rId3"/>
    <sheet name="DATA3" sheetId="96" state="hidden" r:id="rId4"/>
    <sheet name="Retail Quote" sheetId="94" r:id="rId5"/>
    <sheet name="UP" sheetId="100" state="hidden" r:id="rId6"/>
  </sheets>
  <definedNames>
    <definedName name="apple">DATA3!$AX$10:$AX$11</definedName>
    <definedName name="Classic_Knotty_Alder">DATA3!$CS$10:$CS$11</definedName>
    <definedName name="Knotty_Alder_Natural_" localSheetId="3">DATA3!$CV$10</definedName>
    <definedName name="Knotty_Alder_Natural_">CAB!#REF!</definedName>
    <definedName name="Knotty_Alder_Painted">DATA3!$CZ$10:$CZ$27</definedName>
    <definedName name="_xlnm.Print_Area" localSheetId="0">CAB!$A$1:$AP$71</definedName>
    <definedName name="_xlnm.Print_Area" localSheetId="3">DATA3!$A$1:$AL$65</definedName>
    <definedName name="_xlnm.Print_Titles" localSheetId="2">DATA2!#REF!</definedName>
    <definedName name="Select_Wood" localSheetId="3">DATA3!$DT$9:$DT$10</definedName>
    <definedName name="Select_Wood">CAB!#REF!</definedName>
    <definedName name="Shaker_KA_Kodiak_" localSheetId="3">DATA3!$CJ$10</definedName>
    <definedName name="Shaker_KA_Painted">DATA3!$CN$10:$CN$24</definedName>
    <definedName name="Shaker_Knotty_Alder">DATA3!$CG$10:$CG$11</definedName>
    <definedName name="Shaker_Maple">DATA3!$DE$10:$DE$11</definedName>
    <definedName name="Shaker_Maple_Aspire_">CAB!#REF!</definedName>
    <definedName name="Shaker_Maple_Aspire_Painted">DATA3!$DN$10:$DN$24</definedName>
    <definedName name="Shaker_White_Birch">DATA3!$DE$10</definedName>
    <definedName name="Vegetable" localSheetId="3">#REF!</definedName>
    <definedName name="Vegetable">#REF!</definedName>
    <definedName name="Winter_Haven_Birch">DATA3!$DT$10</definedName>
    <definedName name="Wood" localSheetId="3">DATA3!$AU$9:$AU$12</definedName>
    <definedName name="Wood">CAB!#REF!</definedName>
  </definedNames>
  <calcPr calcId="152511"/>
</workbook>
</file>

<file path=xl/calcChain.xml><?xml version="1.0" encoding="utf-8"?>
<calcChain xmlns="http://schemas.openxmlformats.org/spreadsheetml/2006/main">
  <c r="E63" i="93" l="1"/>
  <c r="O63" i="93" s="1"/>
  <c r="B1361" i="90" l="1"/>
  <c r="B1360" i="90"/>
  <c r="E819" i="90"/>
  <c r="E818" i="90"/>
  <c r="B819" i="90"/>
  <c r="B818" i="90"/>
  <c r="E1631" i="90"/>
  <c r="E1630" i="90"/>
  <c r="B1631" i="90"/>
  <c r="B1630" i="90"/>
  <c r="E1090" i="90"/>
  <c r="E1089" i="90"/>
  <c r="B1090" i="90"/>
  <c r="B1089" i="90"/>
  <c r="B549" i="90"/>
  <c r="B548" i="90"/>
  <c r="E549" i="90"/>
  <c r="E548" i="90"/>
  <c r="B279" i="90"/>
  <c r="E279" i="90"/>
  <c r="E278" i="90"/>
  <c r="B278" i="90"/>
  <c r="O65" i="93" l="1"/>
  <c r="O68" i="93"/>
  <c r="O69" i="93"/>
  <c r="E64" i="93" l="1"/>
  <c r="O64" i="93" s="1"/>
  <c r="E65" i="93"/>
  <c r="E66" i="93"/>
  <c r="O66" i="93" s="1"/>
  <c r="E67" i="93"/>
  <c r="O67" i="93" s="1"/>
  <c r="E68" i="93"/>
  <c r="E69" i="93"/>
  <c r="E70" i="93"/>
  <c r="O70" i="93" s="1"/>
  <c r="AJ36" i="93" l="1"/>
  <c r="AI37" i="93"/>
  <c r="AJ37" i="93"/>
  <c r="AI38" i="93"/>
  <c r="AJ38" i="93"/>
  <c r="AI39" i="93"/>
  <c r="AJ39" i="93"/>
  <c r="AI40" i="93"/>
  <c r="AJ40" i="93"/>
  <c r="AI41" i="93"/>
  <c r="AJ41" i="93"/>
  <c r="AI42" i="93"/>
  <c r="AJ42" i="93"/>
  <c r="AI43" i="93"/>
  <c r="AJ43" i="93"/>
  <c r="AI44" i="93"/>
  <c r="AJ44" i="93"/>
  <c r="AI45" i="93"/>
  <c r="AJ45" i="93"/>
  <c r="AI46" i="93"/>
  <c r="AJ46" i="93"/>
  <c r="AI47" i="93"/>
  <c r="AJ47" i="93"/>
  <c r="AI48" i="93"/>
  <c r="AJ48" i="93"/>
  <c r="AI49" i="93"/>
  <c r="AJ49" i="93"/>
  <c r="AI50" i="93"/>
  <c r="AJ50" i="93"/>
  <c r="AI51" i="93"/>
  <c r="AJ51" i="93"/>
  <c r="AI52" i="93"/>
  <c r="AJ52" i="93"/>
  <c r="AI53" i="93"/>
  <c r="AJ53" i="93"/>
  <c r="AI54" i="93"/>
  <c r="AJ54" i="93"/>
  <c r="AI55" i="93"/>
  <c r="AJ55" i="93"/>
  <c r="AI56" i="93"/>
  <c r="AJ56" i="93"/>
  <c r="AI57" i="93"/>
  <c r="AJ57" i="93"/>
  <c r="AI58" i="93"/>
  <c r="AJ58" i="93"/>
  <c r="AJ59" i="93"/>
  <c r="AC36" i="93"/>
  <c r="AI36" i="93" s="1"/>
  <c r="AC37" i="93"/>
  <c r="AC38" i="93"/>
  <c r="AC39" i="93"/>
  <c r="AC40" i="93"/>
  <c r="AC41" i="93"/>
  <c r="AC42" i="93"/>
  <c r="AC43" i="93"/>
  <c r="AC44" i="93"/>
  <c r="AC45" i="93"/>
  <c r="AC46" i="93"/>
  <c r="AC47" i="93"/>
  <c r="AC48" i="93"/>
  <c r="AC49" i="93"/>
  <c r="AC50" i="93"/>
  <c r="AC51" i="93"/>
  <c r="AC52" i="93"/>
  <c r="AC53" i="93"/>
  <c r="AC54" i="93"/>
  <c r="AC55" i="93"/>
  <c r="AC56" i="93"/>
  <c r="AC57" i="93"/>
  <c r="AC58" i="93"/>
  <c r="AC59" i="93"/>
  <c r="AI59" i="93" s="1"/>
  <c r="AC35" i="93"/>
  <c r="AI35" i="93" s="1"/>
  <c r="AR89" i="96" l="1"/>
  <c r="AR90" i="96"/>
  <c r="AR91" i="96"/>
  <c r="AR92" i="96"/>
  <c r="AR93" i="96"/>
  <c r="AR94" i="96"/>
  <c r="AR95" i="96"/>
  <c r="AR66" i="96"/>
  <c r="AR67" i="96"/>
  <c r="AR68" i="96"/>
  <c r="AR69" i="96"/>
  <c r="E25" i="93"/>
  <c r="AP36" i="96" s="1"/>
  <c r="AP74" i="96"/>
  <c r="AP75" i="96"/>
  <c r="AP76" i="96"/>
  <c r="AP77" i="96"/>
  <c r="AP78" i="96"/>
  <c r="AP79" i="96"/>
  <c r="AP80" i="96"/>
  <c r="AP81" i="96"/>
  <c r="AP83" i="96"/>
  <c r="AP84" i="96"/>
  <c r="AP85" i="96"/>
  <c r="AP86" i="96"/>
  <c r="AP87" i="96"/>
  <c r="AP88" i="96"/>
  <c r="AP89" i="96"/>
  <c r="AP90" i="96"/>
  <c r="AP91" i="96"/>
  <c r="AP92" i="96"/>
  <c r="AP93" i="96"/>
  <c r="AP94" i="96"/>
  <c r="AP95" i="96"/>
  <c r="AP82" i="96"/>
  <c r="D1610" i="90"/>
  <c r="D1609" i="90"/>
  <c r="D1608" i="90"/>
  <c r="D1607" i="90"/>
  <c r="D1606" i="90"/>
  <c r="D1605" i="90"/>
  <c r="D1604" i="90"/>
  <c r="D1603" i="90"/>
  <c r="D1602" i="90"/>
  <c r="D1601" i="90"/>
  <c r="D1600" i="90"/>
  <c r="D1599" i="90"/>
  <c r="D1598" i="90"/>
  <c r="D1597" i="90"/>
  <c r="D1596" i="90"/>
  <c r="D1595" i="90"/>
  <c r="D1594" i="90"/>
  <c r="D1593" i="90"/>
  <c r="D1592" i="90"/>
  <c r="D1591" i="90"/>
  <c r="D1590" i="90"/>
  <c r="D1589" i="90"/>
  <c r="D1588" i="90"/>
  <c r="D1587" i="90"/>
  <c r="D1586" i="90"/>
  <c r="D1585" i="90"/>
  <c r="D1584" i="90"/>
  <c r="D1583" i="90"/>
  <c r="D1582" i="90"/>
  <c r="D1581" i="90"/>
  <c r="D1580" i="90"/>
  <c r="D1579" i="90"/>
  <c r="D1578" i="90"/>
  <c r="D1577" i="90"/>
  <c r="D1576" i="90"/>
  <c r="D1575" i="90"/>
  <c r="D1574" i="90"/>
  <c r="D1573" i="90"/>
  <c r="D1572" i="90"/>
  <c r="D1571" i="90"/>
  <c r="D1570" i="90"/>
  <c r="D1569" i="90"/>
  <c r="D1568" i="90"/>
  <c r="D1567" i="90"/>
  <c r="D1566" i="90"/>
  <c r="D1565" i="90"/>
  <c r="D1564" i="90"/>
  <c r="D1563" i="90"/>
  <c r="D1562" i="90"/>
  <c r="D1561" i="90"/>
  <c r="D1560" i="90"/>
  <c r="D1559" i="90"/>
  <c r="D1558" i="90"/>
  <c r="D1557" i="90"/>
  <c r="D1556" i="90"/>
  <c r="D1555" i="90"/>
  <c r="D1554" i="90"/>
  <c r="D1553" i="90"/>
  <c r="D1552" i="90"/>
  <c r="D1551" i="90"/>
  <c r="D1550" i="90"/>
  <c r="D1549" i="90"/>
  <c r="D1548" i="90"/>
  <c r="D1547" i="90"/>
  <c r="D1546" i="90"/>
  <c r="D1545" i="90"/>
  <c r="D1544" i="90"/>
  <c r="D1543" i="90"/>
  <c r="D1542" i="90"/>
  <c r="D1541" i="90"/>
  <c r="D1540" i="90"/>
  <c r="D1539" i="90"/>
  <c r="D1538" i="90"/>
  <c r="D1537" i="90"/>
  <c r="D1536" i="90"/>
  <c r="D1535" i="90"/>
  <c r="D1534" i="90"/>
  <c r="D1533" i="90"/>
  <c r="D1532" i="90"/>
  <c r="D1531" i="90"/>
  <c r="D1530" i="90"/>
  <c r="D1529" i="90"/>
  <c r="D1528" i="90"/>
  <c r="D1527" i="90"/>
  <c r="D1526" i="90"/>
  <c r="D1525" i="90"/>
  <c r="D1524" i="90"/>
  <c r="D1523" i="90"/>
  <c r="D1522" i="90"/>
  <c r="D1521" i="90"/>
  <c r="D1520" i="90"/>
  <c r="D1519" i="90"/>
  <c r="D1518" i="90"/>
  <c r="D1517" i="90"/>
  <c r="D1516" i="90"/>
  <c r="D1515" i="90"/>
  <c r="D1514" i="90"/>
  <c r="D1513" i="90"/>
  <c r="D1512" i="90"/>
  <c r="D1511" i="90"/>
  <c r="D1510" i="90"/>
  <c r="D1509" i="90"/>
  <c r="D1508" i="90"/>
  <c r="D1507" i="90"/>
  <c r="D1506" i="90"/>
  <c r="D1505" i="90"/>
  <c r="D1504" i="90"/>
  <c r="D1503" i="90"/>
  <c r="D1502" i="90"/>
  <c r="D1501" i="90"/>
  <c r="D1500" i="90"/>
  <c r="D1499" i="90"/>
  <c r="D1498" i="90"/>
  <c r="D1497" i="90"/>
  <c r="D1496" i="90"/>
  <c r="D1495" i="90"/>
  <c r="D1494" i="90"/>
  <c r="D1493" i="90"/>
  <c r="D1492" i="90"/>
  <c r="D1491" i="90"/>
  <c r="D1490" i="90"/>
  <c r="D1489" i="90"/>
  <c r="D1488" i="90"/>
  <c r="D1487" i="90"/>
  <c r="D1486" i="90"/>
  <c r="D1485" i="90"/>
  <c r="D1484" i="90"/>
  <c r="D1483" i="90"/>
  <c r="D1482" i="90"/>
  <c r="D1481" i="90"/>
  <c r="D1480" i="90"/>
  <c r="D1479" i="90"/>
  <c r="D1478" i="90"/>
  <c r="D1477" i="90"/>
  <c r="D1476" i="90"/>
  <c r="D1475" i="90"/>
  <c r="D1474" i="90"/>
  <c r="D1473" i="90"/>
  <c r="D1472" i="90"/>
  <c r="D1471" i="90"/>
  <c r="D1470" i="90"/>
  <c r="D1469" i="90"/>
  <c r="D1468" i="90"/>
  <c r="D1467" i="90"/>
  <c r="D1466" i="90"/>
  <c r="D1465" i="90"/>
  <c r="D1464" i="90"/>
  <c r="D1463" i="90"/>
  <c r="D1462" i="90"/>
  <c r="D1461" i="90"/>
  <c r="D1460" i="90"/>
  <c r="D1459" i="90"/>
  <c r="D1458" i="90"/>
  <c r="D1457" i="90"/>
  <c r="D1456" i="90"/>
  <c r="D1455" i="90"/>
  <c r="D1454" i="90"/>
  <c r="D1453" i="90"/>
  <c r="D1452" i="90"/>
  <c r="D1451" i="90"/>
  <c r="D1450" i="90"/>
  <c r="D1449" i="90"/>
  <c r="D1448" i="90"/>
  <c r="D1447" i="90"/>
  <c r="D1446" i="90"/>
  <c r="D1445" i="90"/>
  <c r="D1444" i="90"/>
  <c r="D1443" i="90"/>
  <c r="D1442" i="90"/>
  <c r="D1441" i="90"/>
  <c r="D1440" i="90"/>
  <c r="D1439" i="90"/>
  <c r="D1438" i="90"/>
  <c r="D1437" i="90"/>
  <c r="D1436" i="90"/>
  <c r="D1435" i="90"/>
  <c r="D1434" i="90"/>
  <c r="D1433" i="90"/>
  <c r="D1432" i="90"/>
  <c r="D1431" i="90"/>
  <c r="D1430" i="90"/>
  <c r="D1429" i="90"/>
  <c r="D1428" i="90"/>
  <c r="D1427" i="90"/>
  <c r="D1426" i="90"/>
  <c r="D1425" i="90"/>
  <c r="D1424" i="90"/>
  <c r="D1423" i="90"/>
  <c r="D1422" i="90"/>
  <c r="D1421" i="90"/>
  <c r="D1420" i="90"/>
  <c r="D1419" i="90"/>
  <c r="D1418" i="90"/>
  <c r="D1417" i="90"/>
  <c r="D1416" i="90"/>
  <c r="D1415" i="90"/>
  <c r="D1414" i="90"/>
  <c r="D1413" i="90"/>
  <c r="D1412" i="90"/>
  <c r="D1411" i="90"/>
  <c r="D1410" i="90"/>
  <c r="D1409" i="90"/>
  <c r="D1408" i="90"/>
  <c r="D1407" i="90"/>
  <c r="D1406" i="90"/>
  <c r="D1405" i="90"/>
  <c r="D1404" i="90"/>
  <c r="D1403" i="90"/>
  <c r="D1402" i="90"/>
  <c r="D1401" i="90"/>
  <c r="D1400" i="90"/>
  <c r="D1399" i="90"/>
  <c r="D1398" i="90"/>
  <c r="D1397" i="90"/>
  <c r="D1396" i="90"/>
  <c r="D1395" i="90"/>
  <c r="D1394" i="90"/>
  <c r="D1393" i="90"/>
  <c r="D1392" i="90"/>
  <c r="D1391" i="90"/>
  <c r="D1390" i="90"/>
  <c r="D1389" i="90"/>
  <c r="D1388" i="90"/>
  <c r="D1387" i="90"/>
  <c r="D1386" i="90"/>
  <c r="D1385" i="90"/>
  <c r="D1384" i="90"/>
  <c r="D1383" i="90"/>
  <c r="D1382" i="90"/>
  <c r="D1381" i="90"/>
  <c r="D1380" i="90"/>
  <c r="D1379" i="90"/>
  <c r="D1378" i="90"/>
  <c r="D1377" i="90"/>
  <c r="D1376" i="90"/>
  <c r="D1375" i="90"/>
  <c r="D1374" i="90"/>
  <c r="D1373" i="90"/>
  <c r="D1372" i="90"/>
  <c r="D1371" i="90"/>
  <c r="D1370" i="90"/>
  <c r="D1369" i="90"/>
  <c r="AP96" i="96" l="1"/>
  <c r="AR96" i="96" s="1"/>
  <c r="F828" i="90"/>
  <c r="F829" i="90"/>
  <c r="F830" i="90"/>
  <c r="F831" i="90"/>
  <c r="F832" i="90"/>
  <c r="F833" i="90"/>
  <c r="F834" i="90"/>
  <c r="F835" i="90"/>
  <c r="F836" i="90"/>
  <c r="F837" i="90"/>
  <c r="F838" i="90"/>
  <c r="F839" i="90"/>
  <c r="F840" i="90"/>
  <c r="F841" i="90"/>
  <c r="F842" i="90"/>
  <c r="F843" i="90"/>
  <c r="F844" i="90"/>
  <c r="F845" i="90"/>
  <c r="F846" i="90"/>
  <c r="F847" i="90"/>
  <c r="F848" i="90"/>
  <c r="F849" i="90"/>
  <c r="F850" i="90"/>
  <c r="F851" i="90"/>
  <c r="F852" i="90"/>
  <c r="F853" i="90"/>
  <c r="F854" i="90"/>
  <c r="F855" i="90"/>
  <c r="F856" i="90"/>
  <c r="F857" i="90"/>
  <c r="F858" i="90"/>
  <c r="F859" i="90"/>
  <c r="F860" i="90"/>
  <c r="F861" i="90"/>
  <c r="F862" i="90"/>
  <c r="F863" i="90"/>
  <c r="F864" i="90"/>
  <c r="F865" i="90"/>
  <c r="F866" i="90"/>
  <c r="F867" i="90"/>
  <c r="F868" i="90"/>
  <c r="F869" i="90"/>
  <c r="F870" i="90"/>
  <c r="F871" i="90"/>
  <c r="F872" i="90"/>
  <c r="F873" i="90"/>
  <c r="F874" i="90"/>
  <c r="F875" i="90"/>
  <c r="F876" i="90"/>
  <c r="F877" i="90"/>
  <c r="F878" i="90"/>
  <c r="F879" i="90"/>
  <c r="F880" i="90"/>
  <c r="F881" i="90"/>
  <c r="F882" i="90"/>
  <c r="F883" i="90"/>
  <c r="F884" i="90"/>
  <c r="F885" i="90"/>
  <c r="F886" i="90"/>
  <c r="F887" i="90"/>
  <c r="F888" i="90"/>
  <c r="F889" i="90"/>
  <c r="F890" i="90"/>
  <c r="F891" i="90"/>
  <c r="F892" i="90"/>
  <c r="F893" i="90"/>
  <c r="F894" i="90"/>
  <c r="F895" i="90"/>
  <c r="F896" i="90"/>
  <c r="F897" i="90"/>
  <c r="F898" i="90"/>
  <c r="F899" i="90"/>
  <c r="F900" i="90"/>
  <c r="F901" i="90"/>
  <c r="F902" i="90"/>
  <c r="F903" i="90"/>
  <c r="F904" i="90"/>
  <c r="F905" i="90"/>
  <c r="F906" i="90"/>
  <c r="F907" i="90"/>
  <c r="F908" i="90"/>
  <c r="F909" i="90"/>
  <c r="F910" i="90"/>
  <c r="F911" i="90"/>
  <c r="F912" i="90"/>
  <c r="F913" i="90"/>
  <c r="F914" i="90"/>
  <c r="F915" i="90"/>
  <c r="F916" i="90"/>
  <c r="F917" i="90"/>
  <c r="F918" i="90"/>
  <c r="F919" i="90"/>
  <c r="F920" i="90"/>
  <c r="F921" i="90"/>
  <c r="F922" i="90"/>
  <c r="F923" i="90"/>
  <c r="F924" i="90"/>
  <c r="F925" i="90"/>
  <c r="F926" i="90"/>
  <c r="F927" i="90"/>
  <c r="F928" i="90"/>
  <c r="F929" i="90"/>
  <c r="F930" i="90"/>
  <c r="F931" i="90"/>
  <c r="F932" i="90"/>
  <c r="F933" i="90"/>
  <c r="F934" i="90"/>
  <c r="F935" i="90"/>
  <c r="F936" i="90"/>
  <c r="F937" i="90"/>
  <c r="F938" i="90"/>
  <c r="F939" i="90"/>
  <c r="F940" i="90"/>
  <c r="F941" i="90"/>
  <c r="F942" i="90"/>
  <c r="F943" i="90"/>
  <c r="F944" i="90"/>
  <c r="F945" i="90"/>
  <c r="F946" i="90"/>
  <c r="F947" i="90"/>
  <c r="F948" i="90"/>
  <c r="F949" i="90"/>
  <c r="F950" i="90"/>
  <c r="F951" i="90"/>
  <c r="F952" i="90"/>
  <c r="F953" i="90"/>
  <c r="F954" i="90"/>
  <c r="F955" i="90"/>
  <c r="F956" i="90"/>
  <c r="F957" i="90"/>
  <c r="F958" i="90"/>
  <c r="F959" i="90"/>
  <c r="F960" i="90"/>
  <c r="F961" i="90"/>
  <c r="F962" i="90"/>
  <c r="F963" i="90"/>
  <c r="F964" i="90"/>
  <c r="F965" i="90"/>
  <c r="F966" i="90"/>
  <c r="F967" i="90"/>
  <c r="F968" i="90"/>
  <c r="F969" i="90"/>
  <c r="F970" i="90"/>
  <c r="F971" i="90"/>
  <c r="F972" i="90"/>
  <c r="F973" i="90"/>
  <c r="F974" i="90"/>
  <c r="F975" i="90"/>
  <c r="F976" i="90"/>
  <c r="F977" i="90"/>
  <c r="F978" i="90"/>
  <c r="F979" i="90"/>
  <c r="F980" i="90"/>
  <c r="F981" i="90"/>
  <c r="F982" i="90"/>
  <c r="F983" i="90"/>
  <c r="F984" i="90"/>
  <c r="F985" i="90"/>
  <c r="F986" i="90"/>
  <c r="F987" i="90"/>
  <c r="F988" i="90"/>
  <c r="F989" i="90"/>
  <c r="F990" i="90"/>
  <c r="F991" i="90"/>
  <c r="F992" i="90"/>
  <c r="F993" i="90"/>
  <c r="F994" i="90"/>
  <c r="F995" i="90"/>
  <c r="F996" i="90"/>
  <c r="F997" i="90"/>
  <c r="F998" i="90"/>
  <c r="F999" i="90"/>
  <c r="F1000" i="90"/>
  <c r="F1001" i="90"/>
  <c r="F1002" i="90"/>
  <c r="F1003" i="90"/>
  <c r="F1004" i="90"/>
  <c r="F1005" i="90"/>
  <c r="F1006" i="90"/>
  <c r="F1007" i="90"/>
  <c r="F1008" i="90"/>
  <c r="F1009" i="90"/>
  <c r="F1010" i="90"/>
  <c r="F1011" i="90"/>
  <c r="F1012" i="90"/>
  <c r="F1013" i="90"/>
  <c r="F1014" i="90"/>
  <c r="F1015" i="90"/>
  <c r="F1016" i="90"/>
  <c r="F1017" i="90"/>
  <c r="F1018" i="90"/>
  <c r="F1019" i="90"/>
  <c r="F1020" i="90"/>
  <c r="F1021" i="90"/>
  <c r="F1022" i="90"/>
  <c r="F1023" i="90"/>
  <c r="F1024" i="90"/>
  <c r="F1025" i="90"/>
  <c r="F1026" i="90"/>
  <c r="F1027" i="90"/>
  <c r="F1028" i="90"/>
  <c r="F1029" i="90"/>
  <c r="F1030" i="90"/>
  <c r="F1031" i="90"/>
  <c r="F1032" i="90"/>
  <c r="F1033" i="90"/>
  <c r="F1034" i="90"/>
  <c r="F1035" i="90"/>
  <c r="F1036" i="90"/>
  <c r="F1037" i="90"/>
  <c r="F1038" i="90"/>
  <c r="F1039" i="90"/>
  <c r="F1040" i="90"/>
  <c r="F1041" i="90"/>
  <c r="F1042" i="90"/>
  <c r="F1043" i="90"/>
  <c r="F1044" i="90"/>
  <c r="F1045" i="90"/>
  <c r="F1046" i="90"/>
  <c r="F1047" i="90"/>
  <c r="F1048" i="90"/>
  <c r="F1049" i="90"/>
  <c r="F1050" i="90"/>
  <c r="F1051" i="90"/>
  <c r="F1052" i="90"/>
  <c r="F1053" i="90"/>
  <c r="F1054" i="90"/>
  <c r="F1055" i="90"/>
  <c r="F1056" i="90"/>
  <c r="F1057" i="90"/>
  <c r="F1058" i="90"/>
  <c r="F1059" i="90"/>
  <c r="F1060" i="90"/>
  <c r="F1061" i="90"/>
  <c r="F1062" i="90"/>
  <c r="F1063" i="90"/>
  <c r="F1064" i="90"/>
  <c r="F1065" i="90"/>
  <c r="F1066" i="90"/>
  <c r="F1067" i="90"/>
  <c r="F1068" i="90"/>
  <c r="F1069" i="90"/>
  <c r="F827" i="90"/>
  <c r="D288" i="90"/>
  <c r="D289" i="90"/>
  <c r="D290" i="90"/>
  <c r="D291" i="90"/>
  <c r="D292" i="90"/>
  <c r="D293" i="90"/>
  <c r="D294" i="90"/>
  <c r="D295" i="90"/>
  <c r="D296" i="90"/>
  <c r="D297" i="90"/>
  <c r="D298" i="90"/>
  <c r="D299" i="90"/>
  <c r="D300" i="90"/>
  <c r="D301" i="90"/>
  <c r="D302" i="90"/>
  <c r="D303" i="90"/>
  <c r="D304" i="90"/>
  <c r="D305" i="90"/>
  <c r="D306" i="90"/>
  <c r="D307" i="90"/>
  <c r="D308" i="90"/>
  <c r="D309" i="90"/>
  <c r="D310" i="90"/>
  <c r="D311" i="90"/>
  <c r="D312" i="90"/>
  <c r="D313" i="90"/>
  <c r="D314" i="90"/>
  <c r="D315" i="90"/>
  <c r="D316" i="90"/>
  <c r="D317" i="90"/>
  <c r="D318" i="90"/>
  <c r="D319" i="90"/>
  <c r="D320" i="90"/>
  <c r="D321" i="90"/>
  <c r="D322" i="90"/>
  <c r="D323" i="90"/>
  <c r="D324" i="90"/>
  <c r="D325" i="90"/>
  <c r="D326" i="90"/>
  <c r="D327" i="90"/>
  <c r="D328" i="90"/>
  <c r="D329" i="90"/>
  <c r="D330" i="90"/>
  <c r="D331" i="90"/>
  <c r="D332" i="90"/>
  <c r="D333" i="90"/>
  <c r="D334" i="90"/>
  <c r="D335" i="90"/>
  <c r="D336" i="90"/>
  <c r="D337" i="90"/>
  <c r="D338" i="90"/>
  <c r="D339" i="90"/>
  <c r="D340" i="90"/>
  <c r="D341" i="90"/>
  <c r="D342" i="90"/>
  <c r="D343" i="90"/>
  <c r="D344" i="90"/>
  <c r="D345" i="90"/>
  <c r="D346" i="90"/>
  <c r="D347" i="90"/>
  <c r="D348" i="90"/>
  <c r="D349" i="90"/>
  <c r="D350" i="90"/>
  <c r="D351" i="90"/>
  <c r="D352" i="90"/>
  <c r="D353" i="90"/>
  <c r="D354" i="90"/>
  <c r="D355" i="90"/>
  <c r="D356" i="90"/>
  <c r="D357" i="90"/>
  <c r="D358" i="90"/>
  <c r="D359" i="90"/>
  <c r="D360" i="90"/>
  <c r="D361" i="90"/>
  <c r="D362" i="90"/>
  <c r="D363" i="90"/>
  <c r="D364" i="90"/>
  <c r="D365" i="90"/>
  <c r="D366" i="90"/>
  <c r="D367" i="90"/>
  <c r="D368" i="90"/>
  <c r="D369" i="90"/>
  <c r="D370" i="90"/>
  <c r="D371" i="90"/>
  <c r="D372" i="90"/>
  <c r="D373" i="90"/>
  <c r="D374" i="90"/>
  <c r="D375" i="90"/>
  <c r="D376" i="90"/>
  <c r="D377" i="90"/>
  <c r="D378" i="90"/>
  <c r="D379" i="90"/>
  <c r="D380" i="90"/>
  <c r="D381" i="90"/>
  <c r="D382" i="90"/>
  <c r="D383" i="90"/>
  <c r="D384" i="90"/>
  <c r="D385" i="90"/>
  <c r="D386" i="90"/>
  <c r="D387" i="90"/>
  <c r="D388" i="90"/>
  <c r="D389" i="90"/>
  <c r="D390" i="90"/>
  <c r="D391" i="90"/>
  <c r="D392" i="90"/>
  <c r="D393" i="90"/>
  <c r="D394" i="90"/>
  <c r="D395" i="90"/>
  <c r="D396" i="90"/>
  <c r="D397" i="90"/>
  <c r="D398" i="90"/>
  <c r="D399" i="90"/>
  <c r="D400" i="90"/>
  <c r="D401" i="90"/>
  <c r="D402" i="90"/>
  <c r="D403" i="90"/>
  <c r="D404" i="90"/>
  <c r="D405" i="90"/>
  <c r="D406" i="90"/>
  <c r="D407" i="90"/>
  <c r="D408" i="90"/>
  <c r="D409" i="90"/>
  <c r="D410" i="90"/>
  <c r="D411" i="90"/>
  <c r="D412" i="90"/>
  <c r="D413" i="90"/>
  <c r="D414" i="90"/>
  <c r="D415" i="90"/>
  <c r="D416" i="90"/>
  <c r="D417" i="90"/>
  <c r="D418" i="90"/>
  <c r="D419" i="90"/>
  <c r="D420" i="90"/>
  <c r="D421" i="90"/>
  <c r="D422" i="90"/>
  <c r="D423" i="90"/>
  <c r="D424" i="90"/>
  <c r="D425" i="90"/>
  <c r="D426" i="90"/>
  <c r="D427" i="90"/>
  <c r="D428" i="90"/>
  <c r="D429" i="90"/>
  <c r="D430" i="90"/>
  <c r="D431" i="90"/>
  <c r="D432" i="90"/>
  <c r="D433" i="90"/>
  <c r="D434" i="90"/>
  <c r="D435" i="90"/>
  <c r="D436" i="90"/>
  <c r="D437" i="90"/>
  <c r="D438" i="90"/>
  <c r="D439" i="90"/>
  <c r="D440" i="90"/>
  <c r="D441" i="90"/>
  <c r="D442" i="90"/>
  <c r="D443" i="90"/>
  <c r="D444" i="90"/>
  <c r="D445" i="90"/>
  <c r="D446" i="90"/>
  <c r="D447" i="90"/>
  <c r="D448" i="90"/>
  <c r="D449" i="90"/>
  <c r="D450" i="90"/>
  <c r="D451" i="90"/>
  <c r="D452" i="90"/>
  <c r="D453" i="90"/>
  <c r="D454" i="90"/>
  <c r="D455" i="90"/>
  <c r="D456" i="90"/>
  <c r="D457" i="90"/>
  <c r="D458" i="90"/>
  <c r="D459" i="90"/>
  <c r="D460" i="90"/>
  <c r="D461" i="90"/>
  <c r="D462" i="90"/>
  <c r="D463" i="90"/>
  <c r="D464" i="90"/>
  <c r="D465" i="90"/>
  <c r="D466" i="90"/>
  <c r="D467" i="90"/>
  <c r="D468" i="90"/>
  <c r="D469" i="90"/>
  <c r="D470" i="90"/>
  <c r="D471" i="90"/>
  <c r="D472" i="90"/>
  <c r="D473" i="90"/>
  <c r="D474" i="90"/>
  <c r="D475" i="90"/>
  <c r="D476" i="90"/>
  <c r="D477" i="90"/>
  <c r="D478" i="90"/>
  <c r="D479" i="90"/>
  <c r="D480" i="90"/>
  <c r="D481" i="90"/>
  <c r="D482" i="90"/>
  <c r="D483" i="90"/>
  <c r="D484" i="90"/>
  <c r="D485" i="90"/>
  <c r="D486" i="90"/>
  <c r="D487" i="90"/>
  <c r="D488" i="90"/>
  <c r="D489" i="90"/>
  <c r="D490" i="90"/>
  <c r="D491" i="90"/>
  <c r="D492" i="90"/>
  <c r="D493" i="90"/>
  <c r="D494" i="90"/>
  <c r="D495" i="90"/>
  <c r="D496" i="90"/>
  <c r="D497" i="90"/>
  <c r="D498" i="90"/>
  <c r="D499" i="90"/>
  <c r="D500" i="90"/>
  <c r="D501" i="90"/>
  <c r="D502" i="90"/>
  <c r="D503" i="90"/>
  <c r="D504" i="90"/>
  <c r="D505" i="90"/>
  <c r="D506" i="90"/>
  <c r="D507" i="90"/>
  <c r="D508" i="90"/>
  <c r="D509" i="90"/>
  <c r="D510" i="90"/>
  <c r="D511" i="90"/>
  <c r="D512" i="90"/>
  <c r="D513" i="90"/>
  <c r="D514" i="90"/>
  <c r="D515" i="90"/>
  <c r="D516" i="90"/>
  <c r="D517" i="90"/>
  <c r="D518" i="90"/>
  <c r="D519" i="90"/>
  <c r="D520" i="90"/>
  <c r="D521" i="90"/>
  <c r="D522" i="90"/>
  <c r="D523" i="90"/>
  <c r="D524" i="90"/>
  <c r="D525" i="90"/>
  <c r="D526" i="90"/>
  <c r="D527" i="90"/>
  <c r="D528" i="90"/>
  <c r="D287" i="90"/>
  <c r="I262" i="90"/>
  <c r="I261" i="90"/>
  <c r="F15" i="90"/>
  <c r="F16" i="90" s="1"/>
  <c r="F17" i="90" s="1"/>
  <c r="F18" i="90" s="1"/>
  <c r="F19" i="90" s="1"/>
  <c r="F20" i="90" s="1"/>
  <c r="F21" i="90" s="1"/>
  <c r="F22" i="90" s="1"/>
  <c r="F23" i="90" s="1"/>
  <c r="F24" i="90" s="1"/>
  <c r="F25" i="90" s="1"/>
  <c r="F26" i="90" s="1"/>
  <c r="F27" i="90" s="1"/>
  <c r="F28" i="90" s="1"/>
  <c r="F29" i="90" s="1"/>
  <c r="F30" i="90" s="1"/>
  <c r="F31" i="90" s="1"/>
  <c r="F32" i="90" s="1"/>
  <c r="F33" i="90" s="1"/>
  <c r="F34" i="90" s="1"/>
  <c r="F35" i="90" s="1"/>
  <c r="F36" i="90" s="1"/>
  <c r="F37" i="90" s="1"/>
  <c r="F38" i="90" s="1"/>
  <c r="F39" i="90" s="1"/>
  <c r="F40" i="90" s="1"/>
  <c r="F41" i="90" s="1"/>
  <c r="F42" i="90" s="1"/>
  <c r="F43" i="90" s="1"/>
  <c r="F44" i="90" s="1"/>
  <c r="F45" i="90" s="1"/>
  <c r="F46" i="90" s="1"/>
  <c r="F47" i="90" s="1"/>
  <c r="F48" i="90" s="1"/>
  <c r="F49" i="90" s="1"/>
  <c r="F50" i="90" s="1"/>
  <c r="F51" i="90" s="1"/>
  <c r="F52" i="90" s="1"/>
  <c r="F53" i="90" s="1"/>
  <c r="F54" i="90" s="1"/>
  <c r="F55" i="90" s="1"/>
  <c r="F56" i="90" s="1"/>
  <c r="F57" i="90" s="1"/>
  <c r="F58" i="90" s="1"/>
  <c r="F59" i="90" s="1"/>
  <c r="F60" i="90" s="1"/>
  <c r="F61" i="90" s="1"/>
  <c r="F62" i="90" s="1"/>
  <c r="F63" i="90" s="1"/>
  <c r="F64" i="90" s="1"/>
  <c r="F65" i="90" s="1"/>
  <c r="F66" i="90" s="1"/>
  <c r="F67" i="90" s="1"/>
  <c r="F68" i="90" s="1"/>
  <c r="F69" i="90" s="1"/>
  <c r="F70" i="90" s="1"/>
  <c r="F71" i="90" s="1"/>
  <c r="F72" i="90" s="1"/>
  <c r="F73" i="90" s="1"/>
  <c r="F74" i="90" s="1"/>
  <c r="F75" i="90" s="1"/>
  <c r="F76" i="90" s="1"/>
  <c r="F77" i="90" s="1"/>
  <c r="F78" i="90" s="1"/>
  <c r="F79" i="90" s="1"/>
  <c r="F80" i="90" s="1"/>
  <c r="F81" i="90" s="1"/>
  <c r="F82" i="90" s="1"/>
  <c r="F83" i="90" s="1"/>
  <c r="F84" i="90" s="1"/>
  <c r="F85" i="90" s="1"/>
  <c r="F86" i="90" s="1"/>
  <c r="F87" i="90" s="1"/>
  <c r="F88" i="90" s="1"/>
  <c r="F89" i="90" s="1"/>
  <c r="F90" i="90" s="1"/>
  <c r="F91" i="90" s="1"/>
  <c r="F92" i="90" s="1"/>
  <c r="F93" i="90" s="1"/>
  <c r="F94" i="90" s="1"/>
  <c r="F95" i="90" s="1"/>
  <c r="F96" i="90" s="1"/>
  <c r="F97" i="90" s="1"/>
  <c r="F98" i="90" s="1"/>
  <c r="F99" i="90" s="1"/>
  <c r="F100" i="90" s="1"/>
  <c r="F101" i="90" s="1"/>
  <c r="F102" i="90" s="1"/>
  <c r="F103" i="90" s="1"/>
  <c r="F104" i="90" s="1"/>
  <c r="F105" i="90" s="1"/>
  <c r="F106" i="90" s="1"/>
  <c r="F107" i="90" s="1"/>
  <c r="F108" i="90" s="1"/>
  <c r="F109" i="90" s="1"/>
  <c r="F110" i="90" s="1"/>
  <c r="F111" i="90" s="1"/>
  <c r="F112" i="90" s="1"/>
  <c r="F113" i="90" s="1"/>
  <c r="F114" i="90" s="1"/>
  <c r="F115" i="90" s="1"/>
  <c r="F116" i="90" s="1"/>
  <c r="F117" i="90" s="1"/>
  <c r="F118" i="90" s="1"/>
  <c r="F119" i="90" s="1"/>
  <c r="F120" i="90" s="1"/>
  <c r="F121" i="90" s="1"/>
  <c r="F122" i="90" s="1"/>
  <c r="F123" i="90" s="1"/>
  <c r="F124" i="90" s="1"/>
  <c r="F125" i="90" s="1"/>
  <c r="F126" i="90" s="1"/>
  <c r="F127" i="90" s="1"/>
  <c r="F128" i="90" s="1"/>
  <c r="F129" i="90" s="1"/>
  <c r="F130" i="90" s="1"/>
  <c r="F131" i="90" s="1"/>
  <c r="F132" i="90" s="1"/>
  <c r="F133" i="90" s="1"/>
  <c r="F134" i="90" s="1"/>
  <c r="F135" i="90" s="1"/>
  <c r="F136" i="90" s="1"/>
  <c r="F137" i="90" s="1"/>
  <c r="F138" i="90" s="1"/>
  <c r="F139" i="90" s="1"/>
  <c r="F140" i="90" s="1"/>
  <c r="F141" i="90" s="1"/>
  <c r="F142" i="90" s="1"/>
  <c r="F143" i="90" s="1"/>
  <c r="F144" i="90" s="1"/>
  <c r="F145" i="90" s="1"/>
  <c r="F146" i="90" s="1"/>
  <c r="F147" i="90" s="1"/>
  <c r="F148" i="90" s="1"/>
  <c r="F149" i="90" s="1"/>
  <c r="F150" i="90" s="1"/>
  <c r="F151" i="90" s="1"/>
  <c r="F152" i="90" s="1"/>
  <c r="F153" i="90" s="1"/>
  <c r="F154" i="90" s="1"/>
  <c r="F155" i="90" s="1"/>
  <c r="F156" i="90" s="1"/>
  <c r="F157" i="90" s="1"/>
  <c r="F158" i="90" s="1"/>
  <c r="F159" i="90" s="1"/>
  <c r="F160" i="90" s="1"/>
  <c r="F161" i="90" s="1"/>
  <c r="F162" i="90" s="1"/>
  <c r="F163" i="90" s="1"/>
  <c r="F164" i="90" s="1"/>
  <c r="F165" i="90" s="1"/>
  <c r="F166" i="90" s="1"/>
  <c r="F167" i="90" s="1"/>
  <c r="F168" i="90" s="1"/>
  <c r="F169" i="90" s="1"/>
  <c r="F170" i="90" s="1"/>
  <c r="F171" i="90" s="1"/>
  <c r="F172" i="90" s="1"/>
  <c r="F173" i="90" s="1"/>
  <c r="F174" i="90" s="1"/>
  <c r="F175" i="90" s="1"/>
  <c r="F176" i="90" s="1"/>
  <c r="F177" i="90" s="1"/>
  <c r="F178" i="90" s="1"/>
  <c r="F179" i="90" s="1"/>
  <c r="F180" i="90" s="1"/>
  <c r="F181" i="90" s="1"/>
  <c r="F182" i="90" s="1"/>
  <c r="F183" i="90" s="1"/>
  <c r="F184" i="90" s="1"/>
  <c r="F185" i="90" s="1"/>
  <c r="F186" i="90" s="1"/>
  <c r="F187" i="90" s="1"/>
  <c r="F188" i="90" s="1"/>
  <c r="F189" i="90" s="1"/>
  <c r="F190" i="90" s="1"/>
  <c r="F191" i="90" s="1"/>
  <c r="F192" i="90" s="1"/>
  <c r="F193" i="90" s="1"/>
  <c r="F194" i="90" s="1"/>
  <c r="F195" i="90" s="1"/>
  <c r="F196" i="90" s="1"/>
  <c r="F197" i="90" s="1"/>
  <c r="F198" i="90" s="1"/>
  <c r="F199" i="90" s="1"/>
  <c r="F200" i="90" s="1"/>
  <c r="F201" i="90" s="1"/>
  <c r="F202" i="90" s="1"/>
  <c r="F203" i="90" s="1"/>
  <c r="F204" i="90" s="1"/>
  <c r="F205" i="90" s="1"/>
  <c r="F206" i="90" s="1"/>
  <c r="F207" i="90" s="1"/>
  <c r="F208" i="90" s="1"/>
  <c r="F209" i="90" s="1"/>
  <c r="F210" i="90" s="1"/>
  <c r="F211" i="90" s="1"/>
  <c r="F212" i="90" s="1"/>
  <c r="F213" i="90" s="1"/>
  <c r="F214" i="90" s="1"/>
  <c r="F215" i="90" s="1"/>
  <c r="F216" i="90" s="1"/>
  <c r="F217" i="90" s="1"/>
  <c r="F218" i="90" s="1"/>
  <c r="F219" i="90" s="1"/>
  <c r="F220" i="90" s="1"/>
  <c r="F221" i="90" s="1"/>
  <c r="F222" i="90" s="1"/>
  <c r="F223" i="90" s="1"/>
  <c r="F224" i="90" s="1"/>
  <c r="F225" i="90" s="1"/>
  <c r="F226" i="90" s="1"/>
  <c r="F227" i="90" s="1"/>
  <c r="F228" i="90" s="1"/>
  <c r="F229" i="90" s="1"/>
  <c r="F230" i="90" s="1"/>
  <c r="F231" i="90" s="1"/>
  <c r="F232" i="90" s="1"/>
  <c r="F233" i="90" s="1"/>
  <c r="F234" i="90" s="1"/>
  <c r="F235" i="90" s="1"/>
  <c r="F236" i="90" s="1"/>
  <c r="F237" i="90" s="1"/>
  <c r="F238" i="90" s="1"/>
  <c r="F239" i="90" s="1"/>
  <c r="F240" i="90" s="1"/>
  <c r="F241" i="90" s="1"/>
  <c r="F242" i="90" s="1"/>
  <c r="F243" i="90" s="1"/>
  <c r="F244" i="90" s="1"/>
  <c r="F245" i="90" s="1"/>
  <c r="F246" i="90" s="1"/>
  <c r="F247" i="90" s="1"/>
  <c r="F248" i="90" s="1"/>
  <c r="F249" i="90" s="1"/>
  <c r="F250" i="90" s="1"/>
  <c r="F251" i="90" s="1"/>
  <c r="F252" i="90" s="1"/>
  <c r="F253" i="90" s="1"/>
  <c r="F254" i="90" s="1"/>
  <c r="F255" i="90" s="1"/>
  <c r="F256" i="90" s="1"/>
  <c r="AK37" i="93" l="1"/>
  <c r="AK38" i="93"/>
  <c r="AK39" i="93"/>
  <c r="AK40" i="93"/>
  <c r="AK41" i="93"/>
  <c r="AK42" i="93"/>
  <c r="AK43" i="93"/>
  <c r="AK44" i="93"/>
  <c r="AK45" i="93"/>
  <c r="AK46" i="93"/>
  <c r="AK47" i="93"/>
  <c r="AK48" i="93"/>
  <c r="AK49" i="93"/>
  <c r="AK50" i="93"/>
  <c r="AK51" i="93"/>
  <c r="AK52" i="93"/>
  <c r="AK53" i="93"/>
  <c r="AK54" i="93"/>
  <c r="AK55" i="93"/>
  <c r="AK56" i="93"/>
  <c r="AK57" i="93"/>
  <c r="AK58" i="93"/>
  <c r="AK59" i="93"/>
  <c r="E1614" i="90"/>
  <c r="E1615" i="90"/>
  <c r="E1616" i="90"/>
  <c r="E1617" i="90"/>
  <c r="E1618" i="90"/>
  <c r="E1619" i="90"/>
  <c r="E1620" i="90"/>
  <c r="E1621" i="90"/>
  <c r="E1622" i="90"/>
  <c r="E1623" i="90"/>
  <c r="E1624" i="90"/>
  <c r="E1625" i="90"/>
  <c r="E1626" i="90"/>
  <c r="E1627" i="90"/>
  <c r="E1628" i="90"/>
  <c r="E1629" i="90"/>
  <c r="E1632" i="90"/>
  <c r="E1613" i="90"/>
  <c r="E1073" i="90"/>
  <c r="E1074" i="90"/>
  <c r="E1075" i="90"/>
  <c r="E1076" i="90"/>
  <c r="E1077" i="90"/>
  <c r="E1078" i="90"/>
  <c r="E1079" i="90"/>
  <c r="E1080" i="90"/>
  <c r="E1081" i="90"/>
  <c r="E1082" i="90"/>
  <c r="E1083" i="90"/>
  <c r="E1084" i="90"/>
  <c r="E1085" i="90"/>
  <c r="E1086" i="90"/>
  <c r="E1087" i="90"/>
  <c r="E1088" i="90"/>
  <c r="E1091" i="90"/>
  <c r="E1072" i="90"/>
  <c r="E802" i="90"/>
  <c r="E803" i="90"/>
  <c r="E804" i="90"/>
  <c r="E805" i="90"/>
  <c r="E806" i="90"/>
  <c r="E807" i="90"/>
  <c r="E808" i="90"/>
  <c r="E809" i="90"/>
  <c r="E810" i="90"/>
  <c r="E811" i="90"/>
  <c r="E812" i="90"/>
  <c r="E813" i="90"/>
  <c r="E814" i="90"/>
  <c r="E815" i="90"/>
  <c r="E816" i="90"/>
  <c r="E817" i="90"/>
  <c r="E820" i="90"/>
  <c r="E801" i="90"/>
  <c r="E532" i="90"/>
  <c r="E533" i="90"/>
  <c r="E534" i="90"/>
  <c r="E535" i="90"/>
  <c r="E536" i="90"/>
  <c r="E537" i="90"/>
  <c r="E538" i="90"/>
  <c r="E539" i="90"/>
  <c r="E540" i="90"/>
  <c r="E541" i="90"/>
  <c r="E542" i="90"/>
  <c r="E543" i="90"/>
  <c r="E544" i="90"/>
  <c r="E545" i="90"/>
  <c r="E546" i="90"/>
  <c r="E547" i="90"/>
  <c r="E550" i="90"/>
  <c r="E531" i="90"/>
  <c r="E262" i="90"/>
  <c r="E263" i="90"/>
  <c r="E264" i="90"/>
  <c r="E265" i="90"/>
  <c r="E266" i="90"/>
  <c r="E267" i="90"/>
  <c r="E268" i="90"/>
  <c r="E269" i="90"/>
  <c r="E270" i="90"/>
  <c r="E271" i="90"/>
  <c r="E272" i="90"/>
  <c r="E273" i="90"/>
  <c r="E274" i="90"/>
  <c r="E275" i="90"/>
  <c r="E276" i="90"/>
  <c r="E277" i="90"/>
  <c r="E280" i="90"/>
  <c r="E261" i="90"/>
  <c r="AU1611" i="90"/>
  <c r="AV1611" i="90"/>
  <c r="AW1611" i="90"/>
  <c r="AX1611" i="90"/>
  <c r="AY1611" i="90"/>
  <c r="BB1611" i="90"/>
  <c r="AU1612" i="90"/>
  <c r="AV1612" i="90"/>
  <c r="AW1612" i="90"/>
  <c r="AX1612" i="90"/>
  <c r="AY1612" i="90"/>
  <c r="BB1612" i="90"/>
  <c r="AU530" i="90"/>
  <c r="AV530" i="90"/>
  <c r="AW530" i="90"/>
  <c r="AX530" i="90"/>
  <c r="AY530" i="90"/>
  <c r="BB530" i="90"/>
  <c r="AV260" i="90"/>
  <c r="AW260" i="90"/>
  <c r="AX260" i="90"/>
  <c r="AY260" i="90"/>
  <c r="BB260" i="90"/>
  <c r="AU260" i="90"/>
  <c r="B820" i="90"/>
  <c r="B1632" i="90"/>
  <c r="B1362" i="90"/>
  <c r="B1091" i="90"/>
  <c r="B280" i="90"/>
  <c r="B550" i="90"/>
  <c r="B817" i="90"/>
  <c r="B1359" i="90"/>
  <c r="B1088" i="90"/>
  <c r="B277" i="90"/>
  <c r="B1629" i="90"/>
  <c r="B547" i="90"/>
  <c r="B816" i="90"/>
  <c r="B1358" i="90"/>
  <c r="B1087" i="90"/>
  <c r="B276" i="90"/>
  <c r="B1628" i="90"/>
  <c r="B546" i="90"/>
  <c r="B275" i="90"/>
  <c r="B815" i="90"/>
  <c r="B1357" i="90"/>
  <c r="B1086" i="90"/>
  <c r="B1627" i="90"/>
  <c r="B545" i="90"/>
  <c r="B1356" i="90"/>
  <c r="B814" i="90"/>
  <c r="B1085" i="90"/>
  <c r="B274" i="90"/>
  <c r="B1626" i="90"/>
  <c r="B544" i="90"/>
  <c r="B813" i="90"/>
  <c r="B1355" i="90"/>
  <c r="B1084" i="90"/>
  <c r="B273" i="90"/>
  <c r="B1625" i="90"/>
  <c r="B543" i="90"/>
  <c r="B1354" i="90"/>
  <c r="B812" i="90"/>
  <c r="B1083" i="90"/>
  <c r="B272" i="90"/>
  <c r="B1624" i="90"/>
  <c r="B542" i="90"/>
  <c r="B811" i="90"/>
  <c r="B1353" i="90"/>
  <c r="B1082" i="90"/>
  <c r="B271" i="90"/>
  <c r="B1623" i="90"/>
  <c r="B541" i="90"/>
  <c r="B810" i="90"/>
  <c r="B1352" i="90"/>
  <c r="B1081" i="90"/>
  <c r="B270" i="90"/>
  <c r="B1622" i="90"/>
  <c r="B540" i="90"/>
  <c r="B809" i="90"/>
  <c r="B1351" i="90"/>
  <c r="B1080" i="90"/>
  <c r="B269" i="90"/>
  <c r="B1621" i="90"/>
  <c r="B539" i="90"/>
  <c r="B808" i="90"/>
  <c r="B1350" i="90"/>
  <c r="B1079" i="90"/>
  <c r="B268" i="90"/>
  <c r="B1620" i="90"/>
  <c r="B538" i="90"/>
  <c r="B807" i="90"/>
  <c r="B1349" i="90"/>
  <c r="B1078" i="90"/>
  <c r="B267" i="90"/>
  <c r="B1619" i="90"/>
  <c r="B537" i="90"/>
  <c r="B806" i="90"/>
  <c r="B1348" i="90"/>
  <c r="B1077" i="90"/>
  <c r="B266" i="90"/>
  <c r="B1618" i="90"/>
  <c r="B536" i="90"/>
  <c r="B805" i="90"/>
  <c r="B1347" i="90"/>
  <c r="B1076" i="90"/>
  <c r="B265" i="90"/>
  <c r="B1617" i="90"/>
  <c r="B535" i="90"/>
  <c r="B804" i="90"/>
  <c r="B1075" i="90"/>
  <c r="B1346" i="90"/>
  <c r="B264" i="90"/>
  <c r="B1616" i="90"/>
  <c r="B534" i="90"/>
  <c r="B803" i="90"/>
  <c r="B1074" i="90"/>
  <c r="B1345" i="90"/>
  <c r="B263" i="90"/>
  <c r="B1615" i="90"/>
  <c r="B533" i="90"/>
  <c r="B802" i="90"/>
  <c r="B1073" i="90"/>
  <c r="B1344" i="90"/>
  <c r="B262" i="90"/>
  <c r="B1614" i="90"/>
  <c r="B532" i="90"/>
  <c r="B801" i="90"/>
  <c r="B1072" i="90"/>
  <c r="B1343" i="90"/>
  <c r="B261" i="90"/>
  <c r="B1613" i="90"/>
  <c r="B531" i="90"/>
  <c r="E27" i="93"/>
  <c r="AP38" i="96" s="1"/>
  <c r="E28" i="93"/>
  <c r="AP39" i="96" s="1"/>
  <c r="E29" i="93"/>
  <c r="AP40" i="96" s="1"/>
  <c r="E30" i="93"/>
  <c r="AP41" i="96" s="1"/>
  <c r="E31" i="93"/>
  <c r="AP42" i="96" s="1"/>
  <c r="E32" i="93"/>
  <c r="AP43" i="96" s="1"/>
  <c r="E33" i="93"/>
  <c r="AP44" i="96" s="1"/>
  <c r="E34" i="93"/>
  <c r="AP45" i="96" s="1"/>
  <c r="E35" i="93"/>
  <c r="AP46" i="96" s="1"/>
  <c r="E36" i="93"/>
  <c r="AP47" i="96" s="1"/>
  <c r="E37" i="93"/>
  <c r="AP48" i="96" s="1"/>
  <c r="E38" i="93"/>
  <c r="AP49" i="96" s="1"/>
  <c r="E39" i="93"/>
  <c r="AP50" i="96" s="1"/>
  <c r="E40" i="93"/>
  <c r="AP51" i="96" s="1"/>
  <c r="E41" i="93"/>
  <c r="AP52" i="96" s="1"/>
  <c r="E42" i="93"/>
  <c r="AP53" i="96" s="1"/>
  <c r="E43" i="93"/>
  <c r="AP54" i="96" s="1"/>
  <c r="E44" i="93"/>
  <c r="AP55" i="96" s="1"/>
  <c r="E45" i="93"/>
  <c r="AP56" i="96" s="1"/>
  <c r="E46" i="93"/>
  <c r="AP57" i="96" s="1"/>
  <c r="E47" i="93"/>
  <c r="AP58" i="96" s="1"/>
  <c r="E48" i="93"/>
  <c r="AP59" i="96" s="1"/>
  <c r="E49" i="93"/>
  <c r="AP60" i="96" s="1"/>
  <c r="E50" i="93"/>
  <c r="AP61" i="96" s="1"/>
  <c r="E51" i="93"/>
  <c r="AP62" i="96" s="1"/>
  <c r="E52" i="93"/>
  <c r="AP63" i="96" s="1"/>
  <c r="E53" i="93"/>
  <c r="AP64" i="96" s="1"/>
  <c r="E54" i="93"/>
  <c r="AP65" i="96" s="1"/>
  <c r="E55" i="93"/>
  <c r="AP66" i="96" s="1"/>
  <c r="E56" i="93"/>
  <c r="AP67" i="96" s="1"/>
  <c r="E57" i="93"/>
  <c r="AP68" i="96" s="1"/>
  <c r="E58" i="93"/>
  <c r="AP69" i="96" s="1"/>
  <c r="E59" i="93"/>
  <c r="AP70" i="96" s="1"/>
  <c r="AR70" i="96" s="1"/>
  <c r="E26" i="93"/>
  <c r="AP37" i="96" s="1"/>
  <c r="M29" i="93"/>
  <c r="O29" i="93" s="1"/>
  <c r="M31" i="93"/>
  <c r="O31" i="93" s="1"/>
  <c r="M32" i="93"/>
  <c r="O32" i="93" s="1"/>
  <c r="M33" i="93"/>
  <c r="P33" i="93" s="1"/>
  <c r="M34" i="93"/>
  <c r="O34" i="93" s="1"/>
  <c r="M35" i="93"/>
  <c r="O35" i="93" s="1"/>
  <c r="M36" i="93"/>
  <c r="O36" i="93" s="1"/>
  <c r="M37" i="93"/>
  <c r="O37" i="93" s="1"/>
  <c r="M38" i="93"/>
  <c r="O38" i="93" s="1"/>
  <c r="M39" i="93"/>
  <c r="P39" i="93" s="1"/>
  <c r="M40" i="93"/>
  <c r="O40" i="93" s="1"/>
  <c r="M41" i="93"/>
  <c r="O41" i="93" s="1"/>
  <c r="M42" i="93"/>
  <c r="O42" i="93" s="1"/>
  <c r="M43" i="93"/>
  <c r="O43" i="93" s="1"/>
  <c r="M44" i="93"/>
  <c r="O44" i="93" s="1"/>
  <c r="M45" i="93"/>
  <c r="O45" i="93" s="1"/>
  <c r="M46" i="93"/>
  <c r="O46" i="93" s="1"/>
  <c r="M47" i="93"/>
  <c r="O47" i="93" s="1"/>
  <c r="M48" i="93"/>
  <c r="O48" i="93" s="1"/>
  <c r="M49" i="93"/>
  <c r="P49" i="93" s="1"/>
  <c r="M50" i="93"/>
  <c r="O50" i="93" s="1"/>
  <c r="M51" i="93"/>
  <c r="O51" i="93" s="1"/>
  <c r="M52" i="93"/>
  <c r="O52" i="93" s="1"/>
  <c r="M53" i="93"/>
  <c r="O53" i="93" s="1"/>
  <c r="M54" i="93"/>
  <c r="O54" i="93" s="1"/>
  <c r="M55" i="93"/>
  <c r="P55" i="93" s="1"/>
  <c r="M56" i="93"/>
  <c r="O56" i="93" s="1"/>
  <c r="M57" i="93"/>
  <c r="O57" i="93" s="1"/>
  <c r="M58" i="93"/>
  <c r="O58" i="93" s="1"/>
  <c r="M59" i="93" l="1"/>
  <c r="O59" i="93" s="1"/>
  <c r="M30" i="93"/>
  <c r="O30" i="93" s="1"/>
  <c r="O55" i="93"/>
  <c r="P34" i="93"/>
  <c r="P50" i="93"/>
  <c r="P43" i="93"/>
  <c r="O39" i="93"/>
  <c r="P54" i="93"/>
  <c r="P47" i="93"/>
  <c r="P38" i="93"/>
  <c r="P31" i="93"/>
  <c r="P58" i="93"/>
  <c r="P51" i="93"/>
  <c r="P42" i="93"/>
  <c r="P35" i="93"/>
  <c r="P46" i="93"/>
  <c r="P57" i="93"/>
  <c r="P45" i="93"/>
  <c r="P41" i="93"/>
  <c r="O49" i="93"/>
  <c r="O33" i="93"/>
  <c r="P56" i="93"/>
  <c r="P52" i="93"/>
  <c r="P53" i="93"/>
  <c r="P37" i="93"/>
  <c r="P29" i="93"/>
  <c r="P48" i="93"/>
  <c r="P44" i="93"/>
  <c r="P40" i="93"/>
  <c r="P36" i="93"/>
  <c r="P32" i="93"/>
  <c r="D1099" i="90"/>
  <c r="D1100" i="90"/>
  <c r="D1101" i="90"/>
  <c r="D1102" i="90"/>
  <c r="D1103" i="90"/>
  <c r="D1104" i="90"/>
  <c r="D1105" i="90"/>
  <c r="D1106" i="90"/>
  <c r="D1107" i="90"/>
  <c r="D1108" i="90"/>
  <c r="D1109" i="90"/>
  <c r="D1110" i="90"/>
  <c r="D1111" i="90"/>
  <c r="D1112" i="90"/>
  <c r="D1113" i="90"/>
  <c r="D1114" i="90"/>
  <c r="D1115" i="90"/>
  <c r="D1116" i="90"/>
  <c r="D1117" i="90"/>
  <c r="D1118" i="90"/>
  <c r="D1119" i="90"/>
  <c r="D1120" i="90"/>
  <c r="D1121" i="90"/>
  <c r="D1122" i="90"/>
  <c r="D1123" i="90"/>
  <c r="D1124" i="90"/>
  <c r="D1125" i="90"/>
  <c r="D1126" i="90"/>
  <c r="D1127" i="90"/>
  <c r="D1128" i="90"/>
  <c r="D1129" i="90"/>
  <c r="D1130" i="90"/>
  <c r="D1131" i="90"/>
  <c r="D1132" i="90"/>
  <c r="D1133" i="90"/>
  <c r="D1134" i="90"/>
  <c r="D1135" i="90"/>
  <c r="D1136" i="90"/>
  <c r="D1137" i="90"/>
  <c r="D1138" i="90"/>
  <c r="D1139" i="90"/>
  <c r="D1140" i="90"/>
  <c r="D1141" i="90"/>
  <c r="D1142" i="90"/>
  <c r="D1143" i="90"/>
  <c r="D1144" i="90"/>
  <c r="D1145" i="90"/>
  <c r="D1146" i="90"/>
  <c r="D1147" i="90"/>
  <c r="D1148" i="90"/>
  <c r="D1149" i="90"/>
  <c r="D1150" i="90"/>
  <c r="D1151" i="90"/>
  <c r="D1152" i="90"/>
  <c r="D1153" i="90"/>
  <c r="D1154" i="90"/>
  <c r="D1155" i="90"/>
  <c r="D1156" i="90"/>
  <c r="D1157" i="90"/>
  <c r="D1158" i="90"/>
  <c r="D1159" i="90"/>
  <c r="D1160" i="90"/>
  <c r="D1161" i="90"/>
  <c r="D1162" i="90"/>
  <c r="D1163" i="90"/>
  <c r="D1164" i="90"/>
  <c r="D1165" i="90"/>
  <c r="D1166" i="90"/>
  <c r="D1167" i="90"/>
  <c r="D1168" i="90"/>
  <c r="D1169" i="90"/>
  <c r="D1170" i="90"/>
  <c r="D1171" i="90"/>
  <c r="D1172" i="90"/>
  <c r="D1173" i="90"/>
  <c r="D1174" i="90"/>
  <c r="D1175" i="90"/>
  <c r="D1176" i="90"/>
  <c r="D1177" i="90"/>
  <c r="D1178" i="90"/>
  <c r="D1179" i="90"/>
  <c r="D1180" i="90"/>
  <c r="D1181" i="90"/>
  <c r="D1182" i="90"/>
  <c r="D1183" i="90"/>
  <c r="D1184" i="90"/>
  <c r="D1185" i="90"/>
  <c r="D1186" i="90"/>
  <c r="D1187" i="90"/>
  <c r="D1188" i="90"/>
  <c r="D1189" i="90"/>
  <c r="D1190" i="90"/>
  <c r="D1191" i="90"/>
  <c r="D1192" i="90"/>
  <c r="D1193" i="90"/>
  <c r="D1194" i="90"/>
  <c r="D1195" i="90"/>
  <c r="D1196" i="90"/>
  <c r="D1197" i="90"/>
  <c r="D1198" i="90"/>
  <c r="D1199" i="90"/>
  <c r="D1200" i="90"/>
  <c r="D1201" i="90"/>
  <c r="D1202" i="90"/>
  <c r="D1203" i="90"/>
  <c r="D1204" i="90"/>
  <c r="D1205" i="90"/>
  <c r="D1206" i="90"/>
  <c r="D1207" i="90"/>
  <c r="D1208" i="90"/>
  <c r="D1209" i="90"/>
  <c r="D1210" i="90"/>
  <c r="D1211" i="90"/>
  <c r="D1212" i="90"/>
  <c r="D1213" i="90"/>
  <c r="D1214" i="90"/>
  <c r="D1215" i="90"/>
  <c r="D1216" i="90"/>
  <c r="D1217" i="90"/>
  <c r="D1218" i="90"/>
  <c r="D1219" i="90"/>
  <c r="D1220" i="90"/>
  <c r="D1221" i="90"/>
  <c r="D1222" i="90"/>
  <c r="D1223" i="90"/>
  <c r="D1224" i="90"/>
  <c r="D1225" i="90"/>
  <c r="D1226" i="90"/>
  <c r="D1227" i="90"/>
  <c r="D1228" i="90"/>
  <c r="D1229" i="90"/>
  <c r="D1230" i="90"/>
  <c r="D1231" i="90"/>
  <c r="D1232" i="90"/>
  <c r="D1233" i="90"/>
  <c r="D1234" i="90"/>
  <c r="D1235" i="90"/>
  <c r="D1236" i="90"/>
  <c r="D1237" i="90"/>
  <c r="D1238" i="90"/>
  <c r="D1239" i="90"/>
  <c r="D1240" i="90"/>
  <c r="D1241" i="90"/>
  <c r="D1242" i="90"/>
  <c r="D1243" i="90"/>
  <c r="D1244" i="90"/>
  <c r="D1245" i="90"/>
  <c r="D1246" i="90"/>
  <c r="D1247" i="90"/>
  <c r="D1248" i="90"/>
  <c r="D1249" i="90"/>
  <c r="D1250" i="90"/>
  <c r="D1251" i="90"/>
  <c r="D1252" i="90"/>
  <c r="D1253" i="90"/>
  <c r="D1254" i="90"/>
  <c r="D1255" i="90"/>
  <c r="D1256" i="90"/>
  <c r="D1257" i="90"/>
  <c r="D1258" i="90"/>
  <c r="D1259" i="90"/>
  <c r="D1260" i="90"/>
  <c r="D1261" i="90"/>
  <c r="D1262" i="90"/>
  <c r="D1263" i="90"/>
  <c r="D1264" i="90"/>
  <c r="D1265" i="90"/>
  <c r="D1266" i="90"/>
  <c r="D1267" i="90"/>
  <c r="D1268" i="90"/>
  <c r="D1269" i="90"/>
  <c r="D1270" i="90"/>
  <c r="D1271" i="90"/>
  <c r="D1272" i="90"/>
  <c r="D1273" i="90"/>
  <c r="D1274" i="90"/>
  <c r="D1275" i="90"/>
  <c r="D1276" i="90"/>
  <c r="D1277" i="90"/>
  <c r="D1278" i="90"/>
  <c r="D1279" i="90"/>
  <c r="D1280" i="90"/>
  <c r="D1281" i="90"/>
  <c r="D1282" i="90"/>
  <c r="D1283" i="90"/>
  <c r="D1284" i="90"/>
  <c r="D1285" i="90"/>
  <c r="D1286" i="90"/>
  <c r="D1287" i="90"/>
  <c r="D1288" i="90"/>
  <c r="D1289" i="90"/>
  <c r="D1290" i="90"/>
  <c r="D1291" i="90"/>
  <c r="D1292" i="90"/>
  <c r="D1293" i="90"/>
  <c r="D1294" i="90"/>
  <c r="D1295" i="90"/>
  <c r="D1296" i="90"/>
  <c r="D1297" i="90"/>
  <c r="D1298" i="90"/>
  <c r="D1299" i="90"/>
  <c r="D1300" i="90"/>
  <c r="D1301" i="90"/>
  <c r="D1302" i="90"/>
  <c r="D1303" i="90"/>
  <c r="D1304" i="90"/>
  <c r="D1305" i="90"/>
  <c r="D1306" i="90"/>
  <c r="D1307" i="90"/>
  <c r="D1308" i="90"/>
  <c r="D1309" i="90"/>
  <c r="D1310" i="90"/>
  <c r="D1311" i="90"/>
  <c r="D1312" i="90"/>
  <c r="D1313" i="90"/>
  <c r="D1314" i="90"/>
  <c r="D1315" i="90"/>
  <c r="D1316" i="90"/>
  <c r="D1317" i="90"/>
  <c r="D1318" i="90"/>
  <c r="D1319" i="90"/>
  <c r="D1320" i="90"/>
  <c r="D1321" i="90"/>
  <c r="D1322" i="90"/>
  <c r="D1323" i="90"/>
  <c r="D1324" i="90"/>
  <c r="D1325" i="90"/>
  <c r="D1326" i="90"/>
  <c r="D1327" i="90"/>
  <c r="D1328" i="90"/>
  <c r="D1329" i="90"/>
  <c r="D1330" i="90"/>
  <c r="D1331" i="90"/>
  <c r="D1332" i="90"/>
  <c r="D1333" i="90"/>
  <c r="D1334" i="90"/>
  <c r="D1335" i="90"/>
  <c r="D1336" i="90"/>
  <c r="D1337" i="90"/>
  <c r="D1338" i="90"/>
  <c r="D1339" i="90"/>
  <c r="D1340" i="90"/>
  <c r="D1098" i="90"/>
  <c r="D828" i="90"/>
  <c r="D829" i="90"/>
  <c r="D830" i="90"/>
  <c r="D831" i="90"/>
  <c r="D832" i="90"/>
  <c r="D833" i="90"/>
  <c r="D834" i="90"/>
  <c r="D835" i="90"/>
  <c r="D836" i="90"/>
  <c r="D837" i="90"/>
  <c r="D838" i="90"/>
  <c r="D839" i="90"/>
  <c r="D840" i="90"/>
  <c r="D841" i="90"/>
  <c r="D842" i="90"/>
  <c r="D843" i="90"/>
  <c r="D844" i="90"/>
  <c r="D845" i="90"/>
  <c r="D846" i="90"/>
  <c r="D847" i="90"/>
  <c r="D848" i="90"/>
  <c r="D849" i="90"/>
  <c r="D850" i="90"/>
  <c r="D851" i="90"/>
  <c r="D852" i="90"/>
  <c r="D853" i="90"/>
  <c r="D854" i="90"/>
  <c r="D855" i="90"/>
  <c r="D856" i="90"/>
  <c r="D857" i="90"/>
  <c r="D858" i="90"/>
  <c r="D859" i="90"/>
  <c r="D860" i="90"/>
  <c r="D861" i="90"/>
  <c r="D862" i="90"/>
  <c r="D863" i="90"/>
  <c r="D864" i="90"/>
  <c r="D865" i="90"/>
  <c r="D866" i="90"/>
  <c r="D867" i="90"/>
  <c r="D868" i="90"/>
  <c r="D869" i="90"/>
  <c r="D870" i="90"/>
  <c r="D871" i="90"/>
  <c r="D872" i="90"/>
  <c r="D873" i="90"/>
  <c r="D874" i="90"/>
  <c r="D875" i="90"/>
  <c r="D876" i="90"/>
  <c r="D877" i="90"/>
  <c r="D878" i="90"/>
  <c r="D879" i="90"/>
  <c r="D880" i="90"/>
  <c r="D881" i="90"/>
  <c r="D882" i="90"/>
  <c r="D883" i="90"/>
  <c r="D884" i="90"/>
  <c r="D885" i="90"/>
  <c r="D886" i="90"/>
  <c r="D887" i="90"/>
  <c r="D888" i="90"/>
  <c r="D889" i="90"/>
  <c r="D890" i="90"/>
  <c r="D891" i="90"/>
  <c r="D892" i="90"/>
  <c r="D893" i="90"/>
  <c r="D894" i="90"/>
  <c r="D895" i="90"/>
  <c r="D896" i="90"/>
  <c r="D897" i="90"/>
  <c r="D898" i="90"/>
  <c r="D899" i="90"/>
  <c r="D900" i="90"/>
  <c r="D901" i="90"/>
  <c r="D902" i="90"/>
  <c r="D903" i="90"/>
  <c r="D904" i="90"/>
  <c r="D905" i="90"/>
  <c r="D906" i="90"/>
  <c r="D907" i="90"/>
  <c r="D908" i="90"/>
  <c r="D909" i="90"/>
  <c r="D910" i="90"/>
  <c r="D911" i="90"/>
  <c r="D912" i="90"/>
  <c r="D913" i="90"/>
  <c r="D914" i="90"/>
  <c r="D915" i="90"/>
  <c r="D916" i="90"/>
  <c r="D917" i="90"/>
  <c r="D918" i="90"/>
  <c r="D919" i="90"/>
  <c r="D920" i="90"/>
  <c r="D921" i="90"/>
  <c r="D922" i="90"/>
  <c r="D923" i="90"/>
  <c r="D924" i="90"/>
  <c r="D925" i="90"/>
  <c r="D926" i="90"/>
  <c r="D927" i="90"/>
  <c r="D928" i="90"/>
  <c r="D929" i="90"/>
  <c r="D930" i="90"/>
  <c r="D931" i="90"/>
  <c r="D932" i="90"/>
  <c r="D933" i="90"/>
  <c r="D934" i="90"/>
  <c r="D935" i="90"/>
  <c r="D936" i="90"/>
  <c r="D937" i="90"/>
  <c r="D938" i="90"/>
  <c r="D939" i="90"/>
  <c r="D940" i="90"/>
  <c r="D941" i="90"/>
  <c r="D942" i="90"/>
  <c r="D943" i="90"/>
  <c r="D944" i="90"/>
  <c r="D945" i="90"/>
  <c r="D946" i="90"/>
  <c r="D947" i="90"/>
  <c r="D948" i="90"/>
  <c r="D949" i="90"/>
  <c r="D950" i="90"/>
  <c r="D951" i="90"/>
  <c r="D952" i="90"/>
  <c r="D953" i="90"/>
  <c r="D954" i="90"/>
  <c r="D955" i="90"/>
  <c r="D956" i="90"/>
  <c r="D957" i="90"/>
  <c r="D958" i="90"/>
  <c r="D959" i="90"/>
  <c r="D960" i="90"/>
  <c r="D961" i="90"/>
  <c r="D962" i="90"/>
  <c r="D963" i="90"/>
  <c r="D964" i="90"/>
  <c r="D965" i="90"/>
  <c r="D966" i="90"/>
  <c r="D967" i="90"/>
  <c r="D968" i="90"/>
  <c r="D969" i="90"/>
  <c r="D970" i="90"/>
  <c r="D971" i="90"/>
  <c r="D972" i="90"/>
  <c r="D973" i="90"/>
  <c r="D974" i="90"/>
  <c r="D975" i="90"/>
  <c r="D976" i="90"/>
  <c r="D977" i="90"/>
  <c r="D978" i="90"/>
  <c r="D979" i="90"/>
  <c r="D980" i="90"/>
  <c r="D981" i="90"/>
  <c r="D982" i="90"/>
  <c r="D983" i="90"/>
  <c r="D984" i="90"/>
  <c r="D985" i="90"/>
  <c r="D986" i="90"/>
  <c r="D987" i="90"/>
  <c r="D988" i="90"/>
  <c r="D989" i="90"/>
  <c r="D990" i="90"/>
  <c r="D991" i="90"/>
  <c r="D992" i="90"/>
  <c r="D993" i="90"/>
  <c r="D994" i="90"/>
  <c r="D995" i="90"/>
  <c r="D996" i="90"/>
  <c r="D997" i="90"/>
  <c r="D998" i="90"/>
  <c r="D999" i="90"/>
  <c r="D1000" i="90"/>
  <c r="D1001" i="90"/>
  <c r="D1002" i="90"/>
  <c r="D1003" i="90"/>
  <c r="D1004" i="90"/>
  <c r="D1005" i="90"/>
  <c r="D1006" i="90"/>
  <c r="D1007" i="90"/>
  <c r="D1008" i="90"/>
  <c r="D1009" i="90"/>
  <c r="D1010" i="90"/>
  <c r="D1011" i="90"/>
  <c r="D1012" i="90"/>
  <c r="D1013" i="90"/>
  <c r="D1014" i="90"/>
  <c r="D1015" i="90"/>
  <c r="D1016" i="90"/>
  <c r="D1017" i="90"/>
  <c r="D1018" i="90"/>
  <c r="D1019" i="90"/>
  <c r="D1020" i="90"/>
  <c r="D1021" i="90"/>
  <c r="D1022" i="90"/>
  <c r="D1023" i="90"/>
  <c r="D1024" i="90"/>
  <c r="D1025" i="90"/>
  <c r="D1026" i="90"/>
  <c r="D1027" i="90"/>
  <c r="D1028" i="90"/>
  <c r="D1029" i="90"/>
  <c r="D1030" i="90"/>
  <c r="D1031" i="90"/>
  <c r="D1032" i="90"/>
  <c r="D1033" i="90"/>
  <c r="D1034" i="90"/>
  <c r="D1035" i="90"/>
  <c r="D1036" i="90"/>
  <c r="D1037" i="90"/>
  <c r="D1038" i="90"/>
  <c r="D1039" i="90"/>
  <c r="D1040" i="90"/>
  <c r="D1041" i="90"/>
  <c r="D1042" i="90"/>
  <c r="D1043" i="90"/>
  <c r="D1044" i="90"/>
  <c r="D1045" i="90"/>
  <c r="D1046" i="90"/>
  <c r="D1047" i="90"/>
  <c r="D1048" i="90"/>
  <c r="D1049" i="90"/>
  <c r="D1050" i="90"/>
  <c r="D1051" i="90"/>
  <c r="D1052" i="90"/>
  <c r="D1053" i="90"/>
  <c r="D1054" i="90"/>
  <c r="D1055" i="90"/>
  <c r="D1056" i="90"/>
  <c r="D1057" i="90"/>
  <c r="D1058" i="90"/>
  <c r="D1059" i="90"/>
  <c r="D1060" i="90"/>
  <c r="D1061" i="90"/>
  <c r="D1062" i="90"/>
  <c r="D1063" i="90"/>
  <c r="D1064" i="90"/>
  <c r="D1065" i="90"/>
  <c r="D1066" i="90"/>
  <c r="D1067" i="90"/>
  <c r="D1068" i="90"/>
  <c r="D1069" i="90"/>
  <c r="D827" i="90"/>
  <c r="B1610" i="90"/>
  <c r="B1609" i="90"/>
  <c r="B1608" i="90"/>
  <c r="B1607" i="90"/>
  <c r="B1606" i="90"/>
  <c r="B1605" i="90"/>
  <c r="B1604" i="90"/>
  <c r="B1603" i="90"/>
  <c r="B1602" i="90"/>
  <c r="B1601" i="90"/>
  <c r="B1600" i="90"/>
  <c r="B1599" i="90"/>
  <c r="B1598" i="90"/>
  <c r="B1597" i="90"/>
  <c r="B1596" i="90"/>
  <c r="B1595" i="90"/>
  <c r="B1594" i="90"/>
  <c r="B1593" i="90"/>
  <c r="B1592" i="90"/>
  <c r="B1591" i="90"/>
  <c r="B1590" i="90"/>
  <c r="B1589" i="90"/>
  <c r="B1588" i="90"/>
  <c r="B1587" i="90"/>
  <c r="B1586" i="90"/>
  <c r="B1585" i="90"/>
  <c r="B1584" i="90"/>
  <c r="B1583" i="90"/>
  <c r="B1582" i="90"/>
  <c r="B1581" i="90"/>
  <c r="B1580" i="90"/>
  <c r="B1579" i="90"/>
  <c r="B1578" i="90"/>
  <c r="B1577" i="90"/>
  <c r="B1576" i="90"/>
  <c r="B1575" i="90"/>
  <c r="B1574" i="90"/>
  <c r="B1573" i="90"/>
  <c r="B1572" i="90"/>
  <c r="B1571" i="90"/>
  <c r="B1570" i="90"/>
  <c r="B1569" i="90"/>
  <c r="B1568" i="90"/>
  <c r="B1567" i="90"/>
  <c r="B1566" i="90"/>
  <c r="B1565" i="90"/>
  <c r="B1564" i="90"/>
  <c r="B1563" i="90"/>
  <c r="B1562" i="90"/>
  <c r="B1561" i="90"/>
  <c r="B1560" i="90"/>
  <c r="B1559" i="90"/>
  <c r="B1558" i="90"/>
  <c r="B1557" i="90"/>
  <c r="B1556" i="90"/>
  <c r="B1555" i="90"/>
  <c r="B1554" i="90"/>
  <c r="B1553" i="90"/>
  <c r="B1552" i="90"/>
  <c r="B1551" i="90"/>
  <c r="B1550" i="90"/>
  <c r="B1549" i="90"/>
  <c r="B1548" i="90"/>
  <c r="B1547" i="90"/>
  <c r="B1546" i="90"/>
  <c r="B1545" i="90"/>
  <c r="B1544" i="90"/>
  <c r="B1543" i="90"/>
  <c r="B1542" i="90"/>
  <c r="B1541" i="90"/>
  <c r="B1540" i="90"/>
  <c r="B1539" i="90"/>
  <c r="B1538" i="90"/>
  <c r="B1537" i="90"/>
  <c r="B1536" i="90"/>
  <c r="B1535" i="90"/>
  <c r="B1534" i="90"/>
  <c r="B1533" i="90"/>
  <c r="B1532" i="90"/>
  <c r="B1531" i="90"/>
  <c r="B1530" i="90"/>
  <c r="B1529" i="90"/>
  <c r="B1528" i="90"/>
  <c r="B1527" i="90"/>
  <c r="B1526" i="90"/>
  <c r="B1525" i="90"/>
  <c r="B1524" i="90"/>
  <c r="B1523" i="90"/>
  <c r="B1522" i="90"/>
  <c r="B1521" i="90"/>
  <c r="B1520" i="90"/>
  <c r="B1519" i="90"/>
  <c r="B1518" i="90"/>
  <c r="B1517" i="90"/>
  <c r="B1516" i="90"/>
  <c r="B1515" i="90"/>
  <c r="B1514" i="90"/>
  <c r="B1513" i="90"/>
  <c r="B1512" i="90"/>
  <c r="B1511" i="90"/>
  <c r="B1510" i="90"/>
  <c r="B1509" i="90"/>
  <c r="B1508" i="90"/>
  <c r="B1507" i="90"/>
  <c r="B1506" i="90"/>
  <c r="B1505" i="90"/>
  <c r="B1504" i="90"/>
  <c r="B1503" i="90"/>
  <c r="B1502" i="90"/>
  <c r="B1501" i="90"/>
  <c r="B1500" i="90"/>
  <c r="B1499" i="90"/>
  <c r="B1498" i="90"/>
  <c r="B1497" i="90"/>
  <c r="B1496" i="90"/>
  <c r="B1495" i="90"/>
  <c r="B1494" i="90"/>
  <c r="B1493" i="90"/>
  <c r="B1492" i="90"/>
  <c r="B1491" i="90"/>
  <c r="B1490" i="90"/>
  <c r="B1489" i="90"/>
  <c r="B1488" i="90"/>
  <c r="B1487" i="90"/>
  <c r="B1486" i="90"/>
  <c r="B1485" i="90"/>
  <c r="B1484" i="90"/>
  <c r="B1483" i="90"/>
  <c r="B1482" i="90"/>
  <c r="B1481" i="90"/>
  <c r="B1480" i="90"/>
  <c r="B1479" i="90"/>
  <c r="B1478" i="90"/>
  <c r="B1477" i="90"/>
  <c r="B1476" i="90"/>
  <c r="B1475" i="90"/>
  <c r="B1474" i="90"/>
  <c r="B1473" i="90"/>
  <c r="B1472" i="90"/>
  <c r="B1471" i="90"/>
  <c r="B1470" i="90"/>
  <c r="B1469" i="90"/>
  <c r="B1468" i="90"/>
  <c r="B1467" i="90"/>
  <c r="B1466" i="90"/>
  <c r="B1465" i="90"/>
  <c r="B1464" i="90"/>
  <c r="B1463" i="90"/>
  <c r="B1462" i="90"/>
  <c r="B1461" i="90"/>
  <c r="B1460" i="90"/>
  <c r="B1459" i="90"/>
  <c r="B1458" i="90"/>
  <c r="B1457" i="90"/>
  <c r="B1456" i="90"/>
  <c r="B1455" i="90"/>
  <c r="B1454" i="90"/>
  <c r="B1453" i="90"/>
  <c r="B1452" i="90"/>
  <c r="B1451" i="90"/>
  <c r="B1450" i="90"/>
  <c r="B1449" i="90"/>
  <c r="B1448" i="90"/>
  <c r="B1447" i="90"/>
  <c r="B1446" i="90"/>
  <c r="B1445" i="90"/>
  <c r="B1444" i="90"/>
  <c r="B1443" i="90"/>
  <c r="B1442" i="90"/>
  <c r="B1441" i="90"/>
  <c r="B1440" i="90"/>
  <c r="B1439" i="90"/>
  <c r="B1438" i="90"/>
  <c r="B1437" i="90"/>
  <c r="B1436" i="90"/>
  <c r="B1435" i="90"/>
  <c r="B1434" i="90"/>
  <c r="B1433" i="90"/>
  <c r="B1432" i="90"/>
  <c r="B1431" i="90"/>
  <c r="B1430" i="90"/>
  <c r="B1429" i="90"/>
  <c r="B1428" i="90"/>
  <c r="B1427" i="90"/>
  <c r="B1426" i="90"/>
  <c r="B1425" i="90"/>
  <c r="B1424" i="90"/>
  <c r="B1423" i="90"/>
  <c r="B1422" i="90"/>
  <c r="B1421" i="90"/>
  <c r="B1420" i="90"/>
  <c r="B1419" i="90"/>
  <c r="B1418" i="90"/>
  <c r="B1417" i="90"/>
  <c r="B1416" i="90"/>
  <c r="B1415" i="90"/>
  <c r="B1414" i="90"/>
  <c r="B1413" i="90"/>
  <c r="B1412" i="90"/>
  <c r="B1411" i="90"/>
  <c r="B1410" i="90"/>
  <c r="B1409" i="90"/>
  <c r="B1408" i="90"/>
  <c r="B1407" i="90"/>
  <c r="B1406" i="90"/>
  <c r="B1405" i="90"/>
  <c r="B1404" i="90"/>
  <c r="B1403" i="90"/>
  <c r="B1402" i="90"/>
  <c r="B1401" i="90"/>
  <c r="B1400" i="90"/>
  <c r="B1399" i="90"/>
  <c r="B1398" i="90"/>
  <c r="B1397" i="90"/>
  <c r="B1396" i="90"/>
  <c r="B1395" i="90"/>
  <c r="B1394" i="90"/>
  <c r="B1393" i="90"/>
  <c r="B1392" i="90"/>
  <c r="B1391" i="90"/>
  <c r="B1390" i="90"/>
  <c r="B1389" i="90"/>
  <c r="B1388" i="90"/>
  <c r="B1387" i="90"/>
  <c r="B1386" i="90"/>
  <c r="B1385" i="90"/>
  <c r="B1384" i="90"/>
  <c r="B1383" i="90"/>
  <c r="B1382" i="90"/>
  <c r="B1381" i="90"/>
  <c r="B1380" i="90"/>
  <c r="B1379" i="90"/>
  <c r="B1378" i="90"/>
  <c r="B1377" i="90"/>
  <c r="B1376" i="90"/>
  <c r="B1375" i="90"/>
  <c r="B1374" i="90"/>
  <c r="B1373" i="90"/>
  <c r="B1372" i="90"/>
  <c r="B1371" i="90"/>
  <c r="B1370" i="90"/>
  <c r="B1369" i="90"/>
  <c r="B1340" i="90"/>
  <c r="B1339" i="90"/>
  <c r="B1338" i="90"/>
  <c r="B1337" i="90"/>
  <c r="B1336" i="90"/>
  <c r="B1335" i="90"/>
  <c r="B1334" i="90"/>
  <c r="B1333" i="90"/>
  <c r="B1332" i="90"/>
  <c r="B1331" i="90"/>
  <c r="B1330" i="90"/>
  <c r="B1329" i="90"/>
  <c r="B1328" i="90"/>
  <c r="B1327" i="90"/>
  <c r="B1326" i="90"/>
  <c r="B1325" i="90"/>
  <c r="B1324" i="90"/>
  <c r="B1323" i="90"/>
  <c r="B1322" i="90"/>
  <c r="B1321" i="90"/>
  <c r="B1320" i="90"/>
  <c r="B1319" i="90"/>
  <c r="B1318" i="90"/>
  <c r="B1317" i="90"/>
  <c r="B1316" i="90"/>
  <c r="B1315" i="90"/>
  <c r="B1314" i="90"/>
  <c r="B1313" i="90"/>
  <c r="B1312" i="90"/>
  <c r="B1311" i="90"/>
  <c r="B1310" i="90"/>
  <c r="B1309" i="90"/>
  <c r="B1308" i="90"/>
  <c r="B1307" i="90"/>
  <c r="B1306" i="90"/>
  <c r="B1305" i="90"/>
  <c r="B1304" i="90"/>
  <c r="B1303" i="90"/>
  <c r="B1302" i="90"/>
  <c r="B1301" i="90"/>
  <c r="B1300" i="90"/>
  <c r="B1299" i="90"/>
  <c r="B1298" i="90"/>
  <c r="B1297" i="90"/>
  <c r="B1296" i="90"/>
  <c r="B1295" i="90"/>
  <c r="B1294" i="90"/>
  <c r="B1293" i="90"/>
  <c r="B1292" i="90"/>
  <c r="B1291" i="90"/>
  <c r="B1290" i="90"/>
  <c r="B1289" i="90"/>
  <c r="B1288" i="90"/>
  <c r="B1287" i="90"/>
  <c r="B1286" i="90"/>
  <c r="B1285" i="90"/>
  <c r="B1284" i="90"/>
  <c r="B1283" i="90"/>
  <c r="B1282" i="90"/>
  <c r="B1281" i="90"/>
  <c r="B1280" i="90"/>
  <c r="B1279" i="90"/>
  <c r="B1278" i="90"/>
  <c r="B1277" i="90"/>
  <c r="B1276" i="90"/>
  <c r="B1275" i="90"/>
  <c r="B1274" i="90"/>
  <c r="B1273" i="90"/>
  <c r="B1272" i="90"/>
  <c r="B1271" i="90"/>
  <c r="B1270" i="90"/>
  <c r="B1269" i="90"/>
  <c r="B1268" i="90"/>
  <c r="B1267" i="90"/>
  <c r="B1266" i="90"/>
  <c r="B1265" i="90"/>
  <c r="B1264" i="90"/>
  <c r="B1263" i="90"/>
  <c r="B1262" i="90"/>
  <c r="B1261" i="90"/>
  <c r="B1260" i="90"/>
  <c r="B1259" i="90"/>
  <c r="B1258" i="90"/>
  <c r="B1257" i="90"/>
  <c r="B1256" i="90"/>
  <c r="B1255" i="90"/>
  <c r="B1254" i="90"/>
  <c r="B1253" i="90"/>
  <c r="B1252" i="90"/>
  <c r="B1251" i="90"/>
  <c r="B1250" i="90"/>
  <c r="B1249" i="90"/>
  <c r="B1248" i="90"/>
  <c r="B1247" i="90"/>
  <c r="B1246" i="90"/>
  <c r="B1245" i="90"/>
  <c r="B1244" i="90"/>
  <c r="B1243" i="90"/>
  <c r="B1242" i="90"/>
  <c r="B1241" i="90"/>
  <c r="B1240" i="90"/>
  <c r="B1239" i="90"/>
  <c r="B1238" i="90"/>
  <c r="B1237" i="90"/>
  <c r="B1236" i="90"/>
  <c r="B1235" i="90"/>
  <c r="B1234" i="90"/>
  <c r="B1233" i="90"/>
  <c r="B1232" i="90"/>
  <c r="B1231" i="90"/>
  <c r="B1230" i="90"/>
  <c r="B1229" i="90"/>
  <c r="B1228" i="90"/>
  <c r="B1227" i="90"/>
  <c r="B1226" i="90"/>
  <c r="B1225" i="90"/>
  <c r="B1224" i="90"/>
  <c r="B1223" i="90"/>
  <c r="B1222" i="90"/>
  <c r="B1221" i="90"/>
  <c r="B1220" i="90"/>
  <c r="B1219" i="90"/>
  <c r="B1218" i="90"/>
  <c r="B1217" i="90"/>
  <c r="B1216" i="90"/>
  <c r="B1215" i="90"/>
  <c r="B1214" i="90"/>
  <c r="B1213" i="90"/>
  <c r="B1212" i="90"/>
  <c r="B1211" i="90"/>
  <c r="B1210" i="90"/>
  <c r="B1209" i="90"/>
  <c r="B1208" i="90"/>
  <c r="B1207" i="90"/>
  <c r="B1206" i="90"/>
  <c r="B1205" i="90"/>
  <c r="B1204" i="90"/>
  <c r="B1203" i="90"/>
  <c r="B1202" i="90"/>
  <c r="B1201" i="90"/>
  <c r="B1200" i="90"/>
  <c r="B1199" i="90"/>
  <c r="B1198" i="90"/>
  <c r="B1197" i="90"/>
  <c r="B1196" i="90"/>
  <c r="B1195" i="90"/>
  <c r="B1194" i="90"/>
  <c r="B1193" i="90"/>
  <c r="B1192" i="90"/>
  <c r="B1191" i="90"/>
  <c r="B1190" i="90"/>
  <c r="B1189" i="90"/>
  <c r="B1188" i="90"/>
  <c r="B1187" i="90"/>
  <c r="B1186" i="90"/>
  <c r="B1185" i="90"/>
  <c r="B1184" i="90"/>
  <c r="B1183" i="90"/>
  <c r="B1182" i="90"/>
  <c r="B1181" i="90"/>
  <c r="B1180" i="90"/>
  <c r="B1179" i="90"/>
  <c r="B1178" i="90"/>
  <c r="B1177" i="90"/>
  <c r="B1176" i="90"/>
  <c r="B1175" i="90"/>
  <c r="B1174" i="90"/>
  <c r="B1173" i="90"/>
  <c r="B1172" i="90"/>
  <c r="B1171" i="90"/>
  <c r="B1170" i="90"/>
  <c r="B1169" i="90"/>
  <c r="B1168" i="90"/>
  <c r="B1167" i="90"/>
  <c r="B1166" i="90"/>
  <c r="B1165" i="90"/>
  <c r="B1164" i="90"/>
  <c r="B1163" i="90"/>
  <c r="B1162" i="90"/>
  <c r="B1161" i="90"/>
  <c r="B1160" i="90"/>
  <c r="B1159" i="90"/>
  <c r="B1158" i="90"/>
  <c r="B1157" i="90"/>
  <c r="B1156" i="90"/>
  <c r="B1155" i="90"/>
  <c r="B1154" i="90"/>
  <c r="B1153" i="90"/>
  <c r="B1152" i="90"/>
  <c r="B1151" i="90"/>
  <c r="B1150" i="90"/>
  <c r="B1149" i="90"/>
  <c r="B1148" i="90"/>
  <c r="B1147" i="90"/>
  <c r="B1146" i="90"/>
  <c r="B1145" i="90"/>
  <c r="B1144" i="90"/>
  <c r="B1143" i="90"/>
  <c r="B1142" i="90"/>
  <c r="B1141" i="90"/>
  <c r="B1140" i="90"/>
  <c r="B1139" i="90"/>
  <c r="B1138" i="90"/>
  <c r="B1137" i="90"/>
  <c r="B1136" i="90"/>
  <c r="B1135" i="90"/>
  <c r="B1134" i="90"/>
  <c r="B1133" i="90"/>
  <c r="B1132" i="90"/>
  <c r="B1131" i="90"/>
  <c r="B1130" i="90"/>
  <c r="B1129" i="90"/>
  <c r="B1128" i="90"/>
  <c r="B1127" i="90"/>
  <c r="B1126" i="90"/>
  <c r="B1125" i="90"/>
  <c r="B1124" i="90"/>
  <c r="B1123" i="90"/>
  <c r="B1122" i="90"/>
  <c r="B1121" i="90"/>
  <c r="B1120" i="90"/>
  <c r="B1119" i="90"/>
  <c r="B1118" i="90"/>
  <c r="B1117" i="90"/>
  <c r="B1116" i="90"/>
  <c r="B1115" i="90"/>
  <c r="B1114" i="90"/>
  <c r="B1113" i="90"/>
  <c r="B1112" i="90"/>
  <c r="B1111" i="90"/>
  <c r="B1110" i="90"/>
  <c r="B1109" i="90"/>
  <c r="B1108" i="90"/>
  <c r="B1107" i="90"/>
  <c r="B1106" i="90"/>
  <c r="B1105" i="90"/>
  <c r="B1104" i="90"/>
  <c r="B1103" i="90"/>
  <c r="B1102" i="90"/>
  <c r="B1101" i="90"/>
  <c r="B1100" i="90"/>
  <c r="B1099" i="90"/>
  <c r="B1098" i="90"/>
  <c r="B1069" i="90"/>
  <c r="B1068" i="90"/>
  <c r="B1067" i="90"/>
  <c r="B1066" i="90"/>
  <c r="B1065" i="90"/>
  <c r="B1064" i="90"/>
  <c r="B1063" i="90"/>
  <c r="B1062" i="90"/>
  <c r="B1061" i="90"/>
  <c r="B1060" i="90"/>
  <c r="B1059" i="90"/>
  <c r="B1058" i="90"/>
  <c r="B1057" i="90"/>
  <c r="B1056" i="90"/>
  <c r="B1055" i="90"/>
  <c r="B1054" i="90"/>
  <c r="B1053" i="90"/>
  <c r="B1052" i="90"/>
  <c r="B1051" i="90"/>
  <c r="B1050" i="90"/>
  <c r="B1049" i="90"/>
  <c r="B1048" i="90"/>
  <c r="B1047" i="90"/>
  <c r="B1046" i="90"/>
  <c r="B1045" i="90"/>
  <c r="B1044" i="90"/>
  <c r="B1043" i="90"/>
  <c r="B1042" i="90"/>
  <c r="B1041" i="90"/>
  <c r="B1040" i="90"/>
  <c r="B1039" i="90"/>
  <c r="B1038" i="90"/>
  <c r="B1037" i="90"/>
  <c r="B1036" i="90"/>
  <c r="B1035" i="90"/>
  <c r="B1034" i="90"/>
  <c r="B1033" i="90"/>
  <c r="B1032" i="90"/>
  <c r="B1031" i="90"/>
  <c r="B1030" i="90"/>
  <c r="B1029" i="90"/>
  <c r="B1028" i="90"/>
  <c r="B1027" i="90"/>
  <c r="B1026" i="90"/>
  <c r="B1025" i="90"/>
  <c r="B1024" i="90"/>
  <c r="B1023" i="90"/>
  <c r="B1022" i="90"/>
  <c r="B1021" i="90"/>
  <c r="B1020" i="90"/>
  <c r="B1019" i="90"/>
  <c r="B1018" i="90"/>
  <c r="B1017" i="90"/>
  <c r="B1016" i="90"/>
  <c r="B1015" i="90"/>
  <c r="B1014" i="90"/>
  <c r="B1013" i="90"/>
  <c r="B1012" i="90"/>
  <c r="B1011" i="90"/>
  <c r="B1010" i="90"/>
  <c r="B1009" i="90"/>
  <c r="B1008" i="90"/>
  <c r="B1007" i="90"/>
  <c r="B1006" i="90"/>
  <c r="B1005" i="90"/>
  <c r="B1004" i="90"/>
  <c r="B1003" i="90"/>
  <c r="B1002" i="90"/>
  <c r="B1001" i="90"/>
  <c r="B1000" i="90"/>
  <c r="B999" i="90"/>
  <c r="B998" i="90"/>
  <c r="B997" i="90"/>
  <c r="B996" i="90"/>
  <c r="B995" i="90"/>
  <c r="B994" i="90"/>
  <c r="B993" i="90"/>
  <c r="B992" i="90"/>
  <c r="B991" i="90"/>
  <c r="B990" i="90"/>
  <c r="B989" i="90"/>
  <c r="B988" i="90"/>
  <c r="B987" i="90"/>
  <c r="B986" i="90"/>
  <c r="B985" i="90"/>
  <c r="B984" i="90"/>
  <c r="B983" i="90"/>
  <c r="B982" i="90"/>
  <c r="B981" i="90"/>
  <c r="B980" i="90"/>
  <c r="B979" i="90"/>
  <c r="B978" i="90"/>
  <c r="B977" i="90"/>
  <c r="B976" i="90"/>
  <c r="B975" i="90"/>
  <c r="B974" i="90"/>
  <c r="B973" i="90"/>
  <c r="B972" i="90"/>
  <c r="B971" i="90"/>
  <c r="B970" i="90"/>
  <c r="B969" i="90"/>
  <c r="B968" i="90"/>
  <c r="B967" i="90"/>
  <c r="B966" i="90"/>
  <c r="B965" i="90"/>
  <c r="B964" i="90"/>
  <c r="B963" i="90"/>
  <c r="B962" i="90"/>
  <c r="B961" i="90"/>
  <c r="B960" i="90"/>
  <c r="B959" i="90"/>
  <c r="B958" i="90"/>
  <c r="B957" i="90"/>
  <c r="B956" i="90"/>
  <c r="B955" i="90"/>
  <c r="B954" i="90"/>
  <c r="B953" i="90"/>
  <c r="B952" i="90"/>
  <c r="B951" i="90"/>
  <c r="B950" i="90"/>
  <c r="B949" i="90"/>
  <c r="B948" i="90"/>
  <c r="B947" i="90"/>
  <c r="B946" i="90"/>
  <c r="B945" i="90"/>
  <c r="B944" i="90"/>
  <c r="B943" i="90"/>
  <c r="B942" i="90"/>
  <c r="B941" i="90"/>
  <c r="B940" i="90"/>
  <c r="B939" i="90"/>
  <c r="B938" i="90"/>
  <c r="B937" i="90"/>
  <c r="B936" i="90"/>
  <c r="B935" i="90"/>
  <c r="B934" i="90"/>
  <c r="B933" i="90"/>
  <c r="B932" i="90"/>
  <c r="B931" i="90"/>
  <c r="B930" i="90"/>
  <c r="B929" i="90"/>
  <c r="B928" i="90"/>
  <c r="B927" i="90"/>
  <c r="B926" i="90"/>
  <c r="B925" i="90"/>
  <c r="B924" i="90"/>
  <c r="B923" i="90"/>
  <c r="B922" i="90"/>
  <c r="B921" i="90"/>
  <c r="B920" i="90"/>
  <c r="B919" i="90"/>
  <c r="B918" i="90"/>
  <c r="B917" i="90"/>
  <c r="B916" i="90"/>
  <c r="B915" i="90"/>
  <c r="B914" i="90"/>
  <c r="B913" i="90"/>
  <c r="B912" i="90"/>
  <c r="B911" i="90"/>
  <c r="B910" i="90"/>
  <c r="B909" i="90"/>
  <c r="B908" i="90"/>
  <c r="B907" i="90"/>
  <c r="B906" i="90"/>
  <c r="B905" i="90"/>
  <c r="B904" i="90"/>
  <c r="B903" i="90"/>
  <c r="B902" i="90"/>
  <c r="B901" i="90"/>
  <c r="B900" i="90"/>
  <c r="B899" i="90"/>
  <c r="B898" i="90"/>
  <c r="B897" i="90"/>
  <c r="B896" i="90"/>
  <c r="B895" i="90"/>
  <c r="B894" i="90"/>
  <c r="B893" i="90"/>
  <c r="B892" i="90"/>
  <c r="B891" i="90"/>
  <c r="B890" i="90"/>
  <c r="B889" i="90"/>
  <c r="B888" i="90"/>
  <c r="B887" i="90"/>
  <c r="B886" i="90"/>
  <c r="B885" i="90"/>
  <c r="B884" i="90"/>
  <c r="B883" i="90"/>
  <c r="B882" i="90"/>
  <c r="B881" i="90"/>
  <c r="B880" i="90"/>
  <c r="B879" i="90"/>
  <c r="B878" i="90"/>
  <c r="B877" i="90"/>
  <c r="B876" i="90"/>
  <c r="B875" i="90"/>
  <c r="B874" i="90"/>
  <c r="B873" i="90"/>
  <c r="B872" i="90"/>
  <c r="B871" i="90"/>
  <c r="B870" i="90"/>
  <c r="B869" i="90"/>
  <c r="B868" i="90"/>
  <c r="B867" i="90"/>
  <c r="B866" i="90"/>
  <c r="B865" i="90"/>
  <c r="B864" i="90"/>
  <c r="B863" i="90"/>
  <c r="B862" i="90"/>
  <c r="B861" i="90"/>
  <c r="B860" i="90"/>
  <c r="B859" i="90"/>
  <c r="B858" i="90"/>
  <c r="B857" i="90"/>
  <c r="B856" i="90"/>
  <c r="B855" i="90"/>
  <c r="B854" i="90"/>
  <c r="B853" i="90"/>
  <c r="B852" i="90"/>
  <c r="B851" i="90"/>
  <c r="B850" i="90"/>
  <c r="B849" i="90"/>
  <c r="B848" i="90"/>
  <c r="B847" i="90"/>
  <c r="B846" i="90"/>
  <c r="B845" i="90"/>
  <c r="B844" i="90"/>
  <c r="B843" i="90"/>
  <c r="B842" i="90"/>
  <c r="B841" i="90"/>
  <c r="B840" i="90"/>
  <c r="B839" i="90"/>
  <c r="B838" i="90"/>
  <c r="B837" i="90"/>
  <c r="B836" i="90"/>
  <c r="B835" i="90"/>
  <c r="B834" i="90"/>
  <c r="B833" i="90"/>
  <c r="B832" i="90"/>
  <c r="B831" i="90"/>
  <c r="B830" i="90"/>
  <c r="B829" i="90"/>
  <c r="B828" i="90"/>
  <c r="B827" i="90"/>
  <c r="B798" i="90"/>
  <c r="B797" i="90"/>
  <c r="B796" i="90"/>
  <c r="B795" i="90"/>
  <c r="B794" i="90"/>
  <c r="B793" i="90"/>
  <c r="B792" i="90"/>
  <c r="B791" i="90"/>
  <c r="B790" i="90"/>
  <c r="B789" i="90"/>
  <c r="B788" i="90"/>
  <c r="B787" i="90"/>
  <c r="B786" i="90"/>
  <c r="B785" i="90"/>
  <c r="B784" i="90"/>
  <c r="B783" i="90"/>
  <c r="B782" i="90"/>
  <c r="B781" i="90"/>
  <c r="B780" i="90"/>
  <c r="B779" i="90"/>
  <c r="B778" i="90"/>
  <c r="B777" i="90"/>
  <c r="B776" i="90"/>
  <c r="B775" i="90"/>
  <c r="B774" i="90"/>
  <c r="B773" i="90"/>
  <c r="B772" i="90"/>
  <c r="B771" i="90"/>
  <c r="B770" i="90"/>
  <c r="B769" i="90"/>
  <c r="B768" i="90"/>
  <c r="B767" i="90"/>
  <c r="B766" i="90"/>
  <c r="B765" i="90"/>
  <c r="B764" i="90"/>
  <c r="B763" i="90"/>
  <c r="B762" i="90"/>
  <c r="B761" i="90"/>
  <c r="B760" i="90"/>
  <c r="B759" i="90"/>
  <c r="B758" i="90"/>
  <c r="B757" i="90"/>
  <c r="B756" i="90"/>
  <c r="B755" i="90"/>
  <c r="B754" i="90"/>
  <c r="B753" i="90"/>
  <c r="B752" i="90"/>
  <c r="B751" i="90"/>
  <c r="B750" i="90"/>
  <c r="B749" i="90"/>
  <c r="B748" i="90"/>
  <c r="B747" i="90"/>
  <c r="B746" i="90"/>
  <c r="B745" i="90"/>
  <c r="B744" i="90"/>
  <c r="B743" i="90"/>
  <c r="B742" i="90"/>
  <c r="B741" i="90"/>
  <c r="B740" i="90"/>
  <c r="B739" i="90"/>
  <c r="B738" i="90"/>
  <c r="B737" i="90"/>
  <c r="B736" i="90"/>
  <c r="B735" i="90"/>
  <c r="B734" i="90"/>
  <c r="B733" i="90"/>
  <c r="B732" i="90"/>
  <c r="B731" i="90"/>
  <c r="B730" i="90"/>
  <c r="B729" i="90"/>
  <c r="B728" i="90"/>
  <c r="B727" i="90"/>
  <c r="B726" i="90"/>
  <c r="B725" i="90"/>
  <c r="B724" i="90"/>
  <c r="B723" i="90"/>
  <c r="B722" i="90"/>
  <c r="B721" i="90"/>
  <c r="B720" i="90"/>
  <c r="B719" i="90"/>
  <c r="B718" i="90"/>
  <c r="B717" i="90"/>
  <c r="B716" i="90"/>
  <c r="B715" i="90"/>
  <c r="B714" i="90"/>
  <c r="B713" i="90"/>
  <c r="B712" i="90"/>
  <c r="B711" i="90"/>
  <c r="B710" i="90"/>
  <c r="B709" i="90"/>
  <c r="B708" i="90"/>
  <c r="B707" i="90"/>
  <c r="B706" i="90"/>
  <c r="B705" i="90"/>
  <c r="B704" i="90"/>
  <c r="B703" i="90"/>
  <c r="B702" i="90"/>
  <c r="B701" i="90"/>
  <c r="B700" i="90"/>
  <c r="B699" i="90"/>
  <c r="B698" i="90"/>
  <c r="B697" i="90"/>
  <c r="B696" i="90"/>
  <c r="B695" i="90"/>
  <c r="B694" i="90"/>
  <c r="B693" i="90"/>
  <c r="B692" i="90"/>
  <c r="B691" i="90"/>
  <c r="B690" i="90"/>
  <c r="B689" i="90"/>
  <c r="B688" i="90"/>
  <c r="B687" i="90"/>
  <c r="B686" i="90"/>
  <c r="B685" i="90"/>
  <c r="B684" i="90"/>
  <c r="B683" i="90"/>
  <c r="B682" i="90"/>
  <c r="B681" i="90"/>
  <c r="B680" i="90"/>
  <c r="B679" i="90"/>
  <c r="B678" i="90"/>
  <c r="B677" i="90"/>
  <c r="B676" i="90"/>
  <c r="B675" i="90"/>
  <c r="B674" i="90"/>
  <c r="B673" i="90"/>
  <c r="B672" i="90"/>
  <c r="B671" i="90"/>
  <c r="B670" i="90"/>
  <c r="B669" i="90"/>
  <c r="B668" i="90"/>
  <c r="B667" i="90"/>
  <c r="B666" i="90"/>
  <c r="B665" i="90"/>
  <c r="B664" i="90"/>
  <c r="B663" i="90"/>
  <c r="B662" i="90"/>
  <c r="B661" i="90"/>
  <c r="B660" i="90"/>
  <c r="B659" i="90"/>
  <c r="B658" i="90"/>
  <c r="B657" i="90"/>
  <c r="B656" i="90"/>
  <c r="B655" i="90"/>
  <c r="B654" i="90"/>
  <c r="B653" i="90"/>
  <c r="B652" i="90"/>
  <c r="B651" i="90"/>
  <c r="B650" i="90"/>
  <c r="B649" i="90"/>
  <c r="B648" i="90"/>
  <c r="B647" i="90"/>
  <c r="B646" i="90"/>
  <c r="B645" i="90"/>
  <c r="B644" i="90"/>
  <c r="B643" i="90"/>
  <c r="B642" i="90"/>
  <c r="B641" i="90"/>
  <c r="B640" i="90"/>
  <c r="B639" i="90"/>
  <c r="B638" i="90"/>
  <c r="B637" i="90"/>
  <c r="B636" i="90"/>
  <c r="B635" i="90"/>
  <c r="B634" i="90"/>
  <c r="B633" i="90"/>
  <c r="B632" i="90"/>
  <c r="B631" i="90"/>
  <c r="B630" i="90"/>
  <c r="B629" i="90"/>
  <c r="B628" i="90"/>
  <c r="B627" i="90"/>
  <c r="B626" i="90"/>
  <c r="B625" i="90"/>
  <c r="B624" i="90"/>
  <c r="B623" i="90"/>
  <c r="B622" i="90"/>
  <c r="B621" i="90"/>
  <c r="B620" i="90"/>
  <c r="B619" i="90"/>
  <c r="B618" i="90"/>
  <c r="B617" i="90"/>
  <c r="B616" i="90"/>
  <c r="B615" i="90"/>
  <c r="B614" i="90"/>
  <c r="B613" i="90"/>
  <c r="B612" i="90"/>
  <c r="B611" i="90"/>
  <c r="B610" i="90"/>
  <c r="B609" i="90"/>
  <c r="B608" i="90"/>
  <c r="B607" i="90"/>
  <c r="B606" i="90"/>
  <c r="B605" i="90"/>
  <c r="B604" i="90"/>
  <c r="B603" i="90"/>
  <c r="B602" i="90"/>
  <c r="B601" i="90"/>
  <c r="B600" i="90"/>
  <c r="B599" i="90"/>
  <c r="B598" i="90"/>
  <c r="B597" i="90"/>
  <c r="B596" i="90"/>
  <c r="B595" i="90"/>
  <c r="B594" i="90"/>
  <c r="B593" i="90"/>
  <c r="B592" i="90"/>
  <c r="B591" i="90"/>
  <c r="B590" i="90"/>
  <c r="B589" i="90"/>
  <c r="B588" i="90"/>
  <c r="B587" i="90"/>
  <c r="B586" i="90"/>
  <c r="B585" i="90"/>
  <c r="B584" i="90"/>
  <c r="B583" i="90"/>
  <c r="B582" i="90"/>
  <c r="B581" i="90"/>
  <c r="B580" i="90"/>
  <c r="B579" i="90"/>
  <c r="B578" i="90"/>
  <c r="B577" i="90"/>
  <c r="B576" i="90"/>
  <c r="B575" i="90"/>
  <c r="B574" i="90"/>
  <c r="B573" i="90"/>
  <c r="B572" i="90"/>
  <c r="B571" i="90"/>
  <c r="B570" i="90"/>
  <c r="B569" i="90"/>
  <c r="B568" i="90"/>
  <c r="B567" i="90"/>
  <c r="B566" i="90"/>
  <c r="B565" i="90"/>
  <c r="B564" i="90"/>
  <c r="B563" i="90"/>
  <c r="B562" i="90"/>
  <c r="B561" i="90"/>
  <c r="B560" i="90"/>
  <c r="B559" i="90"/>
  <c r="B558" i="90"/>
  <c r="B557" i="90"/>
  <c r="M27" i="93"/>
  <c r="M28" i="93"/>
  <c r="AU257" i="90"/>
  <c r="AV257" i="90"/>
  <c r="AW257" i="90"/>
  <c r="AX257" i="90"/>
  <c r="AY257" i="90"/>
  <c r="BB257" i="90"/>
  <c r="AU285" i="90"/>
  <c r="AV285" i="90"/>
  <c r="AW285" i="90"/>
  <c r="AX285" i="90"/>
  <c r="AY285" i="90"/>
  <c r="BB285" i="90"/>
  <c r="AU286" i="90"/>
  <c r="AV286" i="90"/>
  <c r="AW286" i="90"/>
  <c r="AX286" i="90"/>
  <c r="AY286" i="90"/>
  <c r="BB286" i="90"/>
  <c r="AU529" i="90"/>
  <c r="AV529" i="90"/>
  <c r="AW529" i="90"/>
  <c r="AX529" i="90"/>
  <c r="AY529" i="90"/>
  <c r="BB529" i="90"/>
  <c r="AU555" i="90"/>
  <c r="AV555" i="90"/>
  <c r="AW555" i="90"/>
  <c r="AX555" i="90"/>
  <c r="AY555" i="90"/>
  <c r="BB555" i="90"/>
  <c r="AU556" i="90"/>
  <c r="AV556" i="90"/>
  <c r="AW556" i="90"/>
  <c r="AX556" i="90"/>
  <c r="AY556" i="90"/>
  <c r="BB556" i="90"/>
  <c r="AU799" i="90"/>
  <c r="AV799" i="90"/>
  <c r="AW799" i="90"/>
  <c r="AX799" i="90"/>
  <c r="AY799" i="90"/>
  <c r="BB799" i="90"/>
  <c r="AU800" i="90"/>
  <c r="AV800" i="90"/>
  <c r="AW800" i="90"/>
  <c r="AX800" i="90"/>
  <c r="AY800" i="90"/>
  <c r="BB800" i="90"/>
  <c r="AU826" i="90"/>
  <c r="AV826" i="90"/>
  <c r="AW826" i="90"/>
  <c r="AX826" i="90"/>
  <c r="AY826" i="90"/>
  <c r="BB826" i="90"/>
  <c r="AU1070" i="90"/>
  <c r="AV1070" i="90"/>
  <c r="AW1070" i="90"/>
  <c r="AX1070" i="90"/>
  <c r="AY1070" i="90"/>
  <c r="BB1070" i="90"/>
  <c r="AU1071" i="90"/>
  <c r="AV1071" i="90"/>
  <c r="AW1071" i="90"/>
  <c r="AX1071" i="90"/>
  <c r="AY1071" i="90"/>
  <c r="BB1071" i="90"/>
  <c r="AU1097" i="90"/>
  <c r="AV1097" i="90"/>
  <c r="AW1097" i="90"/>
  <c r="AX1097" i="90"/>
  <c r="AY1097" i="90"/>
  <c r="BB1097" i="90"/>
  <c r="AU1341" i="90"/>
  <c r="AV1341" i="90"/>
  <c r="AW1341" i="90"/>
  <c r="AX1341" i="90"/>
  <c r="AY1341" i="90"/>
  <c r="BB1341" i="90"/>
  <c r="AU1342" i="90"/>
  <c r="AV1342" i="90"/>
  <c r="AW1342" i="90"/>
  <c r="AX1342" i="90"/>
  <c r="AY1342" i="90"/>
  <c r="BB1342" i="90"/>
  <c r="AU1368" i="90"/>
  <c r="AV1368" i="90"/>
  <c r="AW1368" i="90"/>
  <c r="AX1368" i="90"/>
  <c r="AY1368" i="90"/>
  <c r="BB1368" i="90"/>
  <c r="P59" i="93" l="1"/>
  <c r="AP72" i="96"/>
  <c r="AP73" i="96"/>
  <c r="P30" i="93"/>
  <c r="AK36" i="93"/>
  <c r="AK35" i="93"/>
  <c r="O28" i="93"/>
  <c r="M26" i="93"/>
  <c r="O26" i="93" s="1"/>
  <c r="O27" i="93"/>
  <c r="P27" i="93"/>
  <c r="P28" i="93"/>
  <c r="M25" i="93"/>
  <c r="O25" i="93" s="1"/>
  <c r="P26" i="93" l="1"/>
  <c r="CN32" i="96" l="1"/>
  <c r="CN33" i="96"/>
  <c r="CN34" i="96"/>
  <c r="CN35" i="96"/>
  <c r="CN36" i="96"/>
  <c r="CN37" i="96"/>
  <c r="CN38" i="96"/>
  <c r="CN39" i="96"/>
  <c r="CN40" i="96"/>
  <c r="CN41" i="96"/>
  <c r="CN42" i="96"/>
  <c r="CN43" i="96"/>
  <c r="CN44" i="96"/>
  <c r="CN45" i="96"/>
  <c r="CN46" i="96"/>
  <c r="CN31" i="96"/>
  <c r="CZ32" i="96"/>
  <c r="CZ33" i="96"/>
  <c r="CZ34" i="96"/>
  <c r="CZ35" i="96"/>
  <c r="CZ36" i="96"/>
  <c r="CZ37" i="96"/>
  <c r="CZ38" i="96"/>
  <c r="CZ39" i="96"/>
  <c r="CZ40" i="96"/>
  <c r="CZ41" i="96"/>
  <c r="CZ42" i="96"/>
  <c r="CZ43" i="96"/>
  <c r="CZ44" i="96"/>
  <c r="CZ45" i="96"/>
  <c r="CZ46" i="96"/>
  <c r="CZ31" i="96"/>
  <c r="G26" i="96" l="1"/>
  <c r="AR85" i="96" l="1"/>
  <c r="AR86" i="96"/>
  <c r="AR87" i="96"/>
  <c r="AR88" i="96"/>
  <c r="AR47" i="96"/>
  <c r="AR48" i="96"/>
  <c r="AR49" i="96"/>
  <c r="AR50" i="96"/>
  <c r="AR51" i="96"/>
  <c r="AR52" i="96"/>
  <c r="AR53" i="96"/>
  <c r="AR54" i="96"/>
  <c r="AR55" i="96"/>
  <c r="AR56" i="96"/>
  <c r="AR57" i="96"/>
  <c r="AR58" i="96"/>
  <c r="AR59" i="96"/>
  <c r="AR60" i="96"/>
  <c r="AR61" i="96"/>
  <c r="AR62" i="96"/>
  <c r="AR63" i="96"/>
  <c r="AR64" i="96"/>
  <c r="AR65" i="96"/>
  <c r="AM48" i="93" l="1"/>
  <c r="AM49" i="93"/>
  <c r="AM50" i="93"/>
  <c r="AM51" i="93"/>
  <c r="AM52" i="93"/>
  <c r="AM53" i="93"/>
  <c r="AM54" i="93"/>
  <c r="AM55" i="93"/>
  <c r="AM56" i="93"/>
  <c r="AM57" i="93"/>
  <c r="AM58" i="93"/>
  <c r="AM59" i="93"/>
  <c r="Q36" i="93"/>
  <c r="Q37" i="93"/>
  <c r="Q38" i="93"/>
  <c r="Q39" i="93"/>
  <c r="Q40" i="93"/>
  <c r="Q41" i="93"/>
  <c r="Q42" i="93"/>
  <c r="Q43" i="93"/>
  <c r="Q44" i="93"/>
  <c r="Q45" i="93"/>
  <c r="Q46" i="93"/>
  <c r="Q47" i="93"/>
  <c r="Q48" i="93"/>
  <c r="Q49" i="93"/>
  <c r="Q50" i="93"/>
  <c r="Q51" i="93"/>
  <c r="Q52" i="93"/>
  <c r="Q53" i="93"/>
  <c r="Q54" i="93"/>
  <c r="Q55" i="93"/>
  <c r="Q56" i="93"/>
  <c r="Q57" i="93"/>
  <c r="Q58" i="93"/>
  <c r="Q59" i="93"/>
  <c r="Q67" i="93"/>
  <c r="Q68" i="93"/>
  <c r="Q69" i="93"/>
  <c r="Q70" i="93"/>
  <c r="AJ35" i="93" l="1"/>
  <c r="J71" i="93"/>
  <c r="AH60" i="93" l="1"/>
  <c r="J60" i="93"/>
  <c r="E13" i="94" l="1"/>
  <c r="S19" i="93"/>
  <c r="AS23" i="96" l="1"/>
  <c r="Q24" i="96" s="1"/>
  <c r="I24" i="96"/>
  <c r="AZ22" i="96"/>
  <c r="AC32" i="93" s="1"/>
  <c r="AZ20" i="96"/>
  <c r="AC31" i="93" s="1"/>
  <c r="K108" i="96"/>
  <c r="N108" i="96" s="1"/>
  <c r="Q108" i="96" s="1"/>
  <c r="K107" i="96"/>
  <c r="N107" i="96" s="1"/>
  <c r="Q107" i="96" s="1"/>
  <c r="K106" i="96"/>
  <c r="N106" i="96" s="1"/>
  <c r="Q106" i="96" s="1"/>
  <c r="K105" i="96"/>
  <c r="N105" i="96" s="1"/>
  <c r="Q105" i="96" s="1"/>
  <c r="K104" i="96"/>
  <c r="N104" i="96" s="1"/>
  <c r="Q104" i="96" s="1"/>
  <c r="K103" i="96"/>
  <c r="N103" i="96" s="1"/>
  <c r="Q103" i="96" s="1"/>
  <c r="K102" i="96"/>
  <c r="N102" i="96" s="1"/>
  <c r="Q102" i="96" s="1"/>
  <c r="K101" i="96"/>
  <c r="N101" i="96" s="1"/>
  <c r="Q101" i="96" s="1"/>
  <c r="K100" i="96"/>
  <c r="N100" i="96" s="1"/>
  <c r="Q100" i="96" s="1"/>
  <c r="K99" i="96"/>
  <c r="N99" i="96" s="1"/>
  <c r="Q99" i="96" s="1"/>
  <c r="K98" i="96"/>
  <c r="N98" i="96" s="1"/>
  <c r="Q98" i="96" s="1"/>
  <c r="K97" i="96"/>
  <c r="N97" i="96" s="1"/>
  <c r="Q97" i="96" s="1"/>
  <c r="K88" i="96"/>
  <c r="N88" i="96" s="1"/>
  <c r="Q88" i="96" s="1"/>
  <c r="K87" i="96"/>
  <c r="N87" i="96" s="1"/>
  <c r="Q87" i="96" s="1"/>
  <c r="K86" i="96"/>
  <c r="N86" i="96" s="1"/>
  <c r="Q86" i="96" s="1"/>
  <c r="K85" i="96"/>
  <c r="N85" i="96" s="1"/>
  <c r="Q85" i="96" s="1"/>
  <c r="K84" i="96"/>
  <c r="N84" i="96" s="1"/>
  <c r="Q84" i="96" s="1"/>
  <c r="K83" i="96"/>
  <c r="N83" i="96" s="1"/>
  <c r="Q83" i="96" s="1"/>
  <c r="K82" i="96"/>
  <c r="N82" i="96" s="1"/>
  <c r="Q82" i="96" s="1"/>
  <c r="K81" i="96"/>
  <c r="N81" i="96" s="1"/>
  <c r="Q81" i="96" s="1"/>
  <c r="K80" i="96"/>
  <c r="N80" i="96" s="1"/>
  <c r="Q80" i="96" s="1"/>
  <c r="K79" i="96"/>
  <c r="N79" i="96" s="1"/>
  <c r="Q79" i="96" s="1"/>
  <c r="K78" i="96"/>
  <c r="N78" i="96" s="1"/>
  <c r="Q78" i="96" s="1"/>
  <c r="K77" i="96"/>
  <c r="N77" i="96" s="1"/>
  <c r="Q77" i="96" s="1"/>
  <c r="K76" i="96"/>
  <c r="N76" i="96" s="1"/>
  <c r="Q76" i="96" s="1"/>
  <c r="K75" i="96"/>
  <c r="N75" i="96" s="1"/>
  <c r="Q75" i="96" s="1"/>
  <c r="K74" i="96"/>
  <c r="N74" i="96" s="1"/>
  <c r="Q74" i="96" s="1"/>
  <c r="K73" i="96"/>
  <c r="N73" i="96" s="1"/>
  <c r="Q73" i="96" s="1"/>
  <c r="K72" i="96"/>
  <c r="N72" i="96" s="1"/>
  <c r="Q72" i="96" s="1"/>
  <c r="Q71" i="96"/>
  <c r="J71" i="96"/>
  <c r="I30" i="96" s="1"/>
  <c r="AJ65" i="96"/>
  <c r="AJ64" i="96"/>
  <c r="AJ63" i="96"/>
  <c r="AJ62" i="96"/>
  <c r="AJ61" i="96"/>
  <c r="AJ60" i="96"/>
  <c r="AJ59" i="96"/>
  <c r="AJ58" i="96"/>
  <c r="AJ57" i="96"/>
  <c r="AJ56" i="96"/>
  <c r="AD53" i="96"/>
  <c r="W27" i="96" s="1"/>
  <c r="AA53" i="96"/>
  <c r="AB32" i="96"/>
  <c r="BO20" i="96"/>
  <c r="BO18" i="96"/>
  <c r="L31" i="94"/>
  <c r="L29" i="94"/>
  <c r="L23" i="94"/>
  <c r="AK31" i="93" l="1"/>
  <c r="AI31" i="93"/>
  <c r="AI32" i="93"/>
  <c r="AK32" i="93"/>
  <c r="E39" i="94"/>
  <c r="W22" i="96"/>
  <c r="N34" i="96"/>
  <c r="X33" i="96"/>
  <c r="AY34" i="96"/>
  <c r="AY48" i="96" s="1"/>
  <c r="AU23" i="96"/>
  <c r="AU31" i="96"/>
  <c r="AU32" i="96" s="1"/>
  <c r="AU33" i="96" s="1"/>
  <c r="W29" i="96"/>
  <c r="AM31" i="93" l="1"/>
  <c r="AM32" i="93"/>
  <c r="AY45" i="96"/>
  <c r="AY49" i="96"/>
  <c r="AY43" i="96"/>
  <c r="AY52" i="96"/>
  <c r="AY44" i="96"/>
  <c r="AY46" i="96"/>
  <c r="AY50" i="96"/>
  <c r="AY36" i="96"/>
  <c r="AY51" i="96"/>
  <c r="AY41" i="96"/>
  <c r="AY37" i="96"/>
  <c r="AY38" i="96"/>
  <c r="AY40" i="96"/>
  <c r="AY47" i="96"/>
  <c r="AY42" i="96"/>
  <c r="AY39" i="96"/>
  <c r="K28" i="96"/>
  <c r="AM19" i="93" l="1"/>
  <c r="E15" i="94" s="1"/>
  <c r="E42" i="96"/>
  <c r="AH51" i="96"/>
  <c r="Y64" i="96"/>
  <c r="AH49" i="96"/>
  <c r="AH61" i="96"/>
  <c r="E63" i="96"/>
  <c r="AH56" i="96"/>
  <c r="M54" i="96"/>
  <c r="S54" i="96" s="1"/>
  <c r="AF47" i="96"/>
  <c r="BB47" i="96" s="1"/>
  <c r="M45" i="96"/>
  <c r="Q45" i="96" s="1"/>
  <c r="M44" i="96"/>
  <c r="S44" i="96" s="1"/>
  <c r="M40" i="96"/>
  <c r="P40" i="96" s="1"/>
  <c r="AF39" i="96"/>
  <c r="BB39" i="96" s="1"/>
  <c r="M36" i="96"/>
  <c r="T36" i="96" s="1"/>
  <c r="AR83" i="96" l="1"/>
  <c r="AM46" i="93"/>
  <c r="AR73" i="96"/>
  <c r="AM36" i="93"/>
  <c r="BB56" i="96"/>
  <c r="BC56" i="96" s="1"/>
  <c r="BD56" i="96" s="1"/>
  <c r="R36" i="96"/>
  <c r="AJ39" i="96"/>
  <c r="AJ47" i="96"/>
  <c r="Q36" i="96"/>
  <c r="S36" i="96"/>
  <c r="R40" i="96"/>
  <c r="P36" i="96"/>
  <c r="P44" i="96"/>
  <c r="Q54" i="96"/>
  <c r="BB79" i="96"/>
  <c r="R54" i="96"/>
  <c r="P54" i="96"/>
  <c r="T54" i="96"/>
  <c r="E37" i="96"/>
  <c r="E58" i="96"/>
  <c r="Y46" i="96"/>
  <c r="Y50" i="96"/>
  <c r="AG38" i="96"/>
  <c r="E41" i="96"/>
  <c r="Y51" i="96"/>
  <c r="AG49" i="96"/>
  <c r="AG41" i="96"/>
  <c r="Y36" i="96"/>
  <c r="AH50" i="96"/>
  <c r="E45" i="96"/>
  <c r="E50" i="96"/>
  <c r="Q63" i="93"/>
  <c r="Y60" i="96"/>
  <c r="Y65" i="96"/>
  <c r="AH63" i="96"/>
  <c r="E56" i="96"/>
  <c r="AG51" i="96"/>
  <c r="AH60" i="96"/>
  <c r="AH64" i="96"/>
  <c r="E52" i="96"/>
  <c r="E54" i="96"/>
  <c r="Y56" i="96"/>
  <c r="AH45" i="96"/>
  <c r="Y42" i="96"/>
  <c r="AG39" i="96"/>
  <c r="Y47" i="96"/>
  <c r="AH59" i="96"/>
  <c r="E36" i="96"/>
  <c r="Y59" i="96"/>
  <c r="Y63" i="96"/>
  <c r="E53" i="96"/>
  <c r="Y62" i="96"/>
  <c r="E43" i="96"/>
  <c r="AH58" i="96"/>
  <c r="Y61" i="96"/>
  <c r="Q64" i="93"/>
  <c r="Y40" i="96"/>
  <c r="AH57" i="96"/>
  <c r="AG50" i="96"/>
  <c r="Y39" i="96"/>
  <c r="E61" i="96"/>
  <c r="Y52" i="96"/>
  <c r="E62" i="96"/>
  <c r="AG37" i="96"/>
  <c r="E65" i="96"/>
  <c r="AG52" i="96"/>
  <c r="AH42" i="96"/>
  <c r="AH62" i="96"/>
  <c r="E51" i="96"/>
  <c r="Y57" i="96"/>
  <c r="Y45" i="96"/>
  <c r="AG43" i="96"/>
  <c r="AH36" i="96"/>
  <c r="E46" i="96"/>
  <c r="AG42" i="96"/>
  <c r="AG46" i="96"/>
  <c r="Q66" i="93"/>
  <c r="AH48" i="96"/>
  <c r="Q65" i="93"/>
  <c r="AH43" i="96"/>
  <c r="Y38" i="96"/>
  <c r="Y41" i="96"/>
  <c r="AG40" i="96"/>
  <c r="E48" i="96"/>
  <c r="M37" i="96"/>
  <c r="M61" i="96"/>
  <c r="M38" i="96"/>
  <c r="M52" i="96"/>
  <c r="AF51" i="96"/>
  <c r="AF37" i="96"/>
  <c r="E57" i="96"/>
  <c r="Y44" i="96"/>
  <c r="AH65" i="96"/>
  <c r="AH39" i="96"/>
  <c r="Y48" i="96"/>
  <c r="AH46" i="96"/>
  <c r="E64" i="96"/>
  <c r="AH44" i="96"/>
  <c r="AH37" i="96"/>
  <c r="E40" i="96"/>
  <c r="E59" i="96"/>
  <c r="AY31" i="96"/>
  <c r="AZ32" i="96" s="1"/>
  <c r="E28" i="96" s="1"/>
  <c r="M42" i="96"/>
  <c r="M55" i="96"/>
  <c r="M58" i="96"/>
  <c r="M60" i="96"/>
  <c r="M48" i="96"/>
  <c r="AH38" i="96"/>
  <c r="AG44" i="96"/>
  <c r="AG45" i="96"/>
  <c r="AH52" i="96"/>
  <c r="Y58" i="96"/>
  <c r="AG47" i="96"/>
  <c r="AG36" i="96"/>
  <c r="E55" i="96"/>
  <c r="M46" i="96"/>
  <c r="M57" i="96"/>
  <c r="M50" i="96"/>
  <c r="M39" i="96"/>
  <c r="AF38" i="96"/>
  <c r="M56" i="96"/>
  <c r="M59" i="96"/>
  <c r="AF41" i="96"/>
  <c r="AF49" i="96"/>
  <c r="AF43" i="96"/>
  <c r="AF52" i="96"/>
  <c r="M49" i="96"/>
  <c r="M65" i="96"/>
  <c r="M62" i="96"/>
  <c r="AF46" i="96"/>
  <c r="AF44" i="96"/>
  <c r="AF48" i="96"/>
  <c r="Y43" i="96"/>
  <c r="E49" i="96"/>
  <c r="Y37" i="96"/>
  <c r="AH40" i="96"/>
  <c r="E44" i="96"/>
  <c r="M63" i="96"/>
  <c r="M43" i="96"/>
  <c r="AF40" i="96"/>
  <c r="M53" i="96"/>
  <c r="AF45" i="96"/>
  <c r="M47" i="96"/>
  <c r="M64" i="96"/>
  <c r="E47" i="96"/>
  <c r="E60" i="96"/>
  <c r="AG48" i="96"/>
  <c r="Q40" i="96"/>
  <c r="S40" i="96"/>
  <c r="BB60" i="96"/>
  <c r="R44" i="96"/>
  <c r="BB64" i="96"/>
  <c r="T44" i="96"/>
  <c r="S45" i="93"/>
  <c r="R45" i="93"/>
  <c r="BB65" i="96"/>
  <c r="R45" i="96"/>
  <c r="S45" i="96"/>
  <c r="T45" i="96"/>
  <c r="P45" i="96"/>
  <c r="S58" i="93"/>
  <c r="R58" i="93"/>
  <c r="AF36" i="96"/>
  <c r="M41" i="96"/>
  <c r="AF50" i="96"/>
  <c r="M51" i="96"/>
  <c r="T40" i="96"/>
  <c r="AF42" i="96"/>
  <c r="Q44" i="96"/>
  <c r="Y49" i="96"/>
  <c r="E39" i="96"/>
  <c r="AH47" i="96"/>
  <c r="AH41" i="96"/>
  <c r="E38" i="96"/>
  <c r="AR46" i="96" l="1"/>
  <c r="AR45" i="96"/>
  <c r="AR44" i="96"/>
  <c r="AR43" i="96"/>
  <c r="AR41" i="96"/>
  <c r="AR84" i="96"/>
  <c r="AM47" i="93"/>
  <c r="AR82" i="96"/>
  <c r="AM45" i="93"/>
  <c r="AR81" i="96"/>
  <c r="AM44" i="93"/>
  <c r="AR80" i="96"/>
  <c r="AM43" i="93"/>
  <c r="AR79" i="96"/>
  <c r="AM42" i="93"/>
  <c r="AR78" i="96"/>
  <c r="AM41" i="93"/>
  <c r="AR77" i="96"/>
  <c r="AM40" i="93"/>
  <c r="AR76" i="96"/>
  <c r="AM39" i="93"/>
  <c r="AR75" i="96"/>
  <c r="AM38" i="93"/>
  <c r="AM37" i="93"/>
  <c r="AR42" i="96"/>
  <c r="S29" i="93"/>
  <c r="Q71" i="93"/>
  <c r="E11" i="94" s="1"/>
  <c r="AR72" i="96"/>
  <c r="Q27" i="93"/>
  <c r="AR39" i="96"/>
  <c r="Q26" i="93"/>
  <c r="Q25" i="93"/>
  <c r="AR40" i="96"/>
  <c r="AR36" i="96"/>
  <c r="AR37" i="96"/>
  <c r="AR74" i="96"/>
  <c r="AR38" i="96"/>
  <c r="AM35" i="93"/>
  <c r="AJ46" i="96"/>
  <c r="BB46" i="96"/>
  <c r="P65" i="96"/>
  <c r="T65" i="96"/>
  <c r="S65" i="96"/>
  <c r="Q65" i="96"/>
  <c r="R65" i="96"/>
  <c r="BB98" i="96"/>
  <c r="Q56" i="96"/>
  <c r="P56" i="96"/>
  <c r="R56" i="96"/>
  <c r="T56" i="96"/>
  <c r="S56" i="96"/>
  <c r="BB81" i="96"/>
  <c r="AJ38" i="96"/>
  <c r="BB38" i="96"/>
  <c r="R57" i="96"/>
  <c r="P57" i="96"/>
  <c r="T57" i="96"/>
  <c r="BB82" i="96"/>
  <c r="Q57" i="96"/>
  <c r="S57" i="96"/>
  <c r="P48" i="96"/>
  <c r="Q48" i="96"/>
  <c r="BB73" i="96"/>
  <c r="S48" i="96"/>
  <c r="T48" i="96"/>
  <c r="R48" i="96"/>
  <c r="BB37" i="96"/>
  <c r="AJ37" i="96"/>
  <c r="R52" i="96"/>
  <c r="Q52" i="96"/>
  <c r="P52" i="96"/>
  <c r="S52" i="96"/>
  <c r="BB77" i="96"/>
  <c r="T52" i="96"/>
  <c r="R61" i="96"/>
  <c r="T61" i="96"/>
  <c r="S61" i="96"/>
  <c r="Q61" i="96"/>
  <c r="BB86" i="96"/>
  <c r="P61" i="96"/>
  <c r="R39" i="93"/>
  <c r="S39" i="93"/>
  <c r="R52" i="93"/>
  <c r="S52" i="93"/>
  <c r="R51" i="96"/>
  <c r="T51" i="96"/>
  <c r="P51" i="96"/>
  <c r="BB76" i="96"/>
  <c r="S51" i="96"/>
  <c r="Q51" i="96"/>
  <c r="BB36" i="96"/>
  <c r="BC36" i="96" s="1"/>
  <c r="AJ36" i="96"/>
  <c r="S48" i="93"/>
  <c r="R48" i="93"/>
  <c r="P46" i="96"/>
  <c r="T46" i="96"/>
  <c r="S46" i="96"/>
  <c r="Q46" i="96"/>
  <c r="BB71" i="96"/>
  <c r="R46" i="96"/>
  <c r="R37" i="93"/>
  <c r="S37" i="93"/>
  <c r="R42" i="96"/>
  <c r="BB62" i="96"/>
  <c r="P42" i="96"/>
  <c r="S42" i="96"/>
  <c r="Q42" i="96"/>
  <c r="T42" i="96"/>
  <c r="S47" i="93"/>
  <c r="R47" i="93"/>
  <c r="P38" i="96"/>
  <c r="Q38" i="96"/>
  <c r="T38" i="96"/>
  <c r="S38" i="96"/>
  <c r="BB58" i="96"/>
  <c r="R38" i="96"/>
  <c r="BB57" i="96"/>
  <c r="BC57" i="96" s="1"/>
  <c r="P37" i="96"/>
  <c r="Q37" i="96"/>
  <c r="S37" i="96"/>
  <c r="T37" i="96"/>
  <c r="R37" i="96"/>
  <c r="AJ50" i="96"/>
  <c r="BB50" i="96"/>
  <c r="BB51" i="96"/>
  <c r="AJ51" i="96"/>
  <c r="S40" i="93"/>
  <c r="R40" i="93"/>
  <c r="Q64" i="96"/>
  <c r="S64" i="96"/>
  <c r="R64" i="96"/>
  <c r="BB97" i="96"/>
  <c r="T64" i="96"/>
  <c r="P64" i="96"/>
  <c r="P63" i="96"/>
  <c r="BB88" i="96"/>
  <c r="R63" i="96"/>
  <c r="S63" i="96"/>
  <c r="T63" i="96"/>
  <c r="Q63" i="96"/>
  <c r="BB45" i="96"/>
  <c r="AJ45" i="96"/>
  <c r="Q62" i="96"/>
  <c r="T62" i="96"/>
  <c r="BB87" i="96"/>
  <c r="P62" i="96"/>
  <c r="S62" i="96"/>
  <c r="R62" i="96"/>
  <c r="S53" i="93"/>
  <c r="R53" i="93"/>
  <c r="AJ41" i="96"/>
  <c r="BB41" i="96"/>
  <c r="T39" i="96"/>
  <c r="Q39" i="96"/>
  <c r="S39" i="96"/>
  <c r="BB59" i="96"/>
  <c r="P39" i="96"/>
  <c r="R39" i="96"/>
  <c r="R60" i="96"/>
  <c r="P60" i="96"/>
  <c r="S60" i="96"/>
  <c r="T60" i="96"/>
  <c r="Q60" i="96"/>
  <c r="BB85" i="96"/>
  <c r="S57" i="93"/>
  <c r="R57" i="93"/>
  <c r="R56" i="93"/>
  <c r="S56" i="93"/>
  <c r="S53" i="96"/>
  <c r="P53" i="96"/>
  <c r="R53" i="96"/>
  <c r="T53" i="96"/>
  <c r="BB78" i="96"/>
  <c r="Q53" i="96"/>
  <c r="S44" i="93"/>
  <c r="R44" i="93"/>
  <c r="R42" i="93"/>
  <c r="S42" i="93"/>
  <c r="BB48" i="96"/>
  <c r="AJ48" i="96"/>
  <c r="S43" i="93"/>
  <c r="R43" i="93"/>
  <c r="R49" i="96"/>
  <c r="Q49" i="96"/>
  <c r="BB74" i="96"/>
  <c r="T49" i="96"/>
  <c r="P49" i="96"/>
  <c r="S49" i="96"/>
  <c r="BB43" i="96"/>
  <c r="AJ43" i="96"/>
  <c r="R59" i="96"/>
  <c r="BB84" i="96"/>
  <c r="S59" i="96"/>
  <c r="P59" i="96"/>
  <c r="T59" i="96"/>
  <c r="Q59" i="96"/>
  <c r="R46" i="93"/>
  <c r="S46" i="93"/>
  <c r="R41" i="93"/>
  <c r="S41" i="93"/>
  <c r="R58" i="96"/>
  <c r="Q58" i="96"/>
  <c r="T58" i="96"/>
  <c r="P58" i="96"/>
  <c r="BB83" i="96"/>
  <c r="S58" i="96"/>
  <c r="S55" i="93"/>
  <c r="R55" i="93"/>
  <c r="BB42" i="96"/>
  <c r="AJ42" i="96"/>
  <c r="P41" i="96"/>
  <c r="BB61" i="96"/>
  <c r="R41" i="96"/>
  <c r="T41" i="96"/>
  <c r="Q41" i="96"/>
  <c r="S41" i="96"/>
  <c r="S38" i="93"/>
  <c r="R38" i="93"/>
  <c r="S47" i="96"/>
  <c r="P47" i="96"/>
  <c r="BB72" i="96"/>
  <c r="R47" i="96"/>
  <c r="T47" i="96"/>
  <c r="Q47" i="96"/>
  <c r="BB40" i="96"/>
  <c r="AJ40" i="96"/>
  <c r="R43" i="96"/>
  <c r="P43" i="96"/>
  <c r="S43" i="96"/>
  <c r="BB63" i="96"/>
  <c r="Q43" i="96"/>
  <c r="T43" i="96"/>
  <c r="BB44" i="96"/>
  <c r="AJ44" i="96"/>
  <c r="S51" i="93"/>
  <c r="R51" i="93"/>
  <c r="AJ52" i="96"/>
  <c r="BB52" i="96"/>
  <c r="BB49" i="96"/>
  <c r="AJ49" i="96"/>
  <c r="S50" i="93"/>
  <c r="R50" i="93"/>
  <c r="R36" i="93"/>
  <c r="S36" i="93"/>
  <c r="P50" i="96"/>
  <c r="S50" i="96"/>
  <c r="T50" i="96"/>
  <c r="Q50" i="96"/>
  <c r="BB75" i="96"/>
  <c r="R50" i="96"/>
  <c r="S55" i="96"/>
  <c r="T55" i="96"/>
  <c r="BB80" i="96"/>
  <c r="R55" i="96"/>
  <c r="P55" i="96"/>
  <c r="Q55" i="96"/>
  <c r="S59" i="93"/>
  <c r="R59" i="93"/>
  <c r="R54" i="93"/>
  <c r="S54" i="93"/>
  <c r="R49" i="93"/>
  <c r="S49" i="93"/>
  <c r="Q35" i="93" l="1"/>
  <c r="AM60" i="93"/>
  <c r="E9" i="94" s="1"/>
  <c r="Q31" i="93"/>
  <c r="Q28" i="93"/>
  <c r="P25" i="93"/>
  <c r="R29" i="93"/>
  <c r="Q29" i="93"/>
  <c r="AR98" i="96"/>
  <c r="Y19" i="93" s="1"/>
  <c r="R25" i="93"/>
  <c r="S26" i="93"/>
  <c r="S27" i="93"/>
  <c r="R26" i="93"/>
  <c r="S25" i="93"/>
  <c r="R27" i="93"/>
  <c r="I29" i="96"/>
  <c r="BD57" i="96"/>
  <c r="BC58" i="96"/>
  <c r="BD36" i="96"/>
  <c r="BC37" i="96"/>
  <c r="W26" i="96"/>
  <c r="S35" i="93" l="1"/>
  <c r="R35" i="93"/>
  <c r="Q34" i="93"/>
  <c r="R34" i="93"/>
  <c r="S34" i="93"/>
  <c r="Q33" i="93"/>
  <c r="R33" i="93"/>
  <c r="S33" i="93"/>
  <c r="Q32" i="93"/>
  <c r="S32" i="93"/>
  <c r="R32" i="93"/>
  <c r="R31" i="93"/>
  <c r="S31" i="93"/>
  <c r="Q30" i="93"/>
  <c r="R30" i="93"/>
  <c r="S30" i="93"/>
  <c r="R28" i="93"/>
  <c r="S28" i="93"/>
  <c r="X32" i="96"/>
  <c r="Z17" i="96" s="1"/>
  <c r="W30" i="96"/>
  <c r="BD37" i="96"/>
  <c r="BC38" i="96"/>
  <c r="BC59" i="96"/>
  <c r="BD58" i="96"/>
  <c r="Q60" i="93" l="1"/>
  <c r="E7" i="94" s="1"/>
  <c r="BC60" i="96"/>
  <c r="BD59" i="96"/>
  <c r="BC39" i="96"/>
  <c r="BD38" i="96"/>
  <c r="T15" i="93" l="1"/>
  <c r="E5" i="94"/>
  <c r="L7" i="94" s="1"/>
  <c r="L11" i="94" s="1"/>
  <c r="L13" i="94" s="1"/>
  <c r="L15" i="94" s="1"/>
  <c r="E21" i="94" s="1"/>
  <c r="E25" i="94" s="1"/>
  <c r="BD60" i="96"/>
  <c r="BC61" i="96"/>
  <c r="BC40" i="96"/>
  <c r="BD39" i="96"/>
  <c r="L43" i="94" l="1"/>
  <c r="E47" i="94" s="1"/>
  <c r="D49" i="94" s="1"/>
  <c r="BD40" i="96"/>
  <c r="BC41" i="96"/>
  <c r="BD61" i="96"/>
  <c r="BC62" i="96"/>
  <c r="BC63" i="96" l="1"/>
  <c r="BD62" i="96"/>
  <c r="BC42" i="96"/>
  <c r="BD41" i="96"/>
  <c r="BC43" i="96" l="1"/>
  <c r="BD42" i="96"/>
  <c r="BC64" i="96"/>
  <c r="BD63" i="96"/>
  <c r="BD64" i="96" l="1"/>
  <c r="BC65" i="96"/>
  <c r="BC44" i="96"/>
  <c r="BD43" i="96"/>
  <c r="BD44" i="96" l="1"/>
  <c r="BC45" i="96"/>
  <c r="BD65" i="96"/>
  <c r="BC71" i="96"/>
  <c r="BD71" i="96" l="1"/>
  <c r="BC72" i="96"/>
  <c r="BD45" i="96"/>
  <c r="BC46" i="96"/>
  <c r="BD72" i="96" l="1"/>
  <c r="BC73" i="96"/>
  <c r="BC47" i="96"/>
  <c r="BD46" i="96"/>
  <c r="BD47" i="96" l="1"/>
  <c r="BC48" i="96"/>
  <c r="BD73" i="96"/>
  <c r="BC74" i="96"/>
  <c r="BC75" i="96" l="1"/>
  <c r="BD74" i="96"/>
  <c r="BC49" i="96"/>
  <c r="BD48" i="96"/>
  <c r="BD49" i="96" l="1"/>
  <c r="BC50" i="96"/>
  <c r="BC76" i="96"/>
  <c r="BD75" i="96"/>
  <c r="BC77" i="96" l="1"/>
  <c r="BD76" i="96"/>
  <c r="BD50" i="96"/>
  <c r="BC51" i="96"/>
  <c r="BD51" i="96" l="1"/>
  <c r="BC52" i="96"/>
  <c r="BD52" i="96" s="1"/>
  <c r="BC78" i="96"/>
  <c r="BD77" i="96"/>
  <c r="BC79" i="96" l="1"/>
  <c r="BD78" i="96"/>
  <c r="BC80" i="96" l="1"/>
  <c r="BD79" i="96"/>
  <c r="BD80" i="96" l="1"/>
  <c r="BC81" i="96"/>
  <c r="BD81" i="96" l="1"/>
  <c r="BC82" i="96"/>
  <c r="BC83" i="96" l="1"/>
  <c r="BD82" i="96"/>
  <c r="BC84" i="96" l="1"/>
  <c r="BD83" i="96"/>
  <c r="BC85" i="96" l="1"/>
  <c r="BD84" i="96"/>
  <c r="BD85" i="96" l="1"/>
  <c r="BC86" i="96"/>
  <c r="BD86" i="96" l="1"/>
  <c r="BC87" i="96"/>
  <c r="BC88" i="96" l="1"/>
  <c r="BD87" i="96"/>
  <c r="BD88" i="96" l="1"/>
  <c r="BC97" i="96"/>
  <c r="BC98" i="96" l="1"/>
  <c r="BD98" i="96" s="1"/>
  <c r="BD97" i="96"/>
</calcChain>
</file>

<file path=xl/comments1.xml><?xml version="1.0" encoding="utf-8"?>
<comments xmlns="http://schemas.openxmlformats.org/spreadsheetml/2006/main">
  <authors>
    <author>Glen Boland</author>
  </authors>
  <commentList>
    <comment ref="K21" authorId="0" shapeId="0">
      <text>
        <r>
          <rPr>
            <sz val="8"/>
            <color indexed="81"/>
            <rFont val="Arial"/>
            <family val="2"/>
          </rPr>
          <t xml:space="preserve">Indicate if doors are to be hinged </t>
        </r>
        <r>
          <rPr>
            <b/>
            <sz val="8"/>
            <color indexed="81"/>
            <rFont val="Arial"/>
            <family val="2"/>
          </rPr>
          <t>[L]</t>
        </r>
        <r>
          <rPr>
            <sz val="8"/>
            <color indexed="81"/>
            <rFont val="Arial"/>
            <family val="2"/>
          </rPr>
          <t xml:space="preserve"> Left or </t>
        </r>
        <r>
          <rPr>
            <b/>
            <sz val="8"/>
            <color indexed="81"/>
            <rFont val="Arial"/>
            <family val="2"/>
          </rPr>
          <t xml:space="preserve">[R] </t>
        </r>
        <r>
          <rPr>
            <sz val="8"/>
            <color indexed="81"/>
            <rFont val="Arial"/>
            <family val="2"/>
          </rPr>
          <t>Right</t>
        </r>
      </text>
    </comment>
    <comment ref="L21" authorId="0" shapeId="0">
      <text>
        <r>
          <rPr>
            <sz val="8"/>
            <color indexed="81"/>
            <rFont val="Arial"/>
            <family val="2"/>
          </rPr>
          <t xml:space="preserve">Indicate if warehouse is to apply </t>
        </r>
        <r>
          <rPr>
            <b/>
            <sz val="8"/>
            <color indexed="81"/>
            <rFont val="Arial"/>
            <family val="2"/>
          </rPr>
          <t>[L]</t>
        </r>
        <r>
          <rPr>
            <sz val="8"/>
            <color indexed="81"/>
            <rFont val="Arial"/>
            <family val="2"/>
          </rPr>
          <t xml:space="preserve"> Left or </t>
        </r>
        <r>
          <rPr>
            <b/>
            <sz val="8"/>
            <color indexed="81"/>
            <rFont val="Arial"/>
            <family val="2"/>
          </rPr>
          <t>[R]</t>
        </r>
        <r>
          <rPr>
            <sz val="8"/>
            <color indexed="81"/>
            <rFont val="Arial"/>
            <family val="2"/>
          </rPr>
          <t xml:space="preserve"> Right, or </t>
        </r>
        <r>
          <rPr>
            <b/>
            <sz val="8"/>
            <color indexed="81"/>
            <rFont val="Arial"/>
            <family val="2"/>
          </rPr>
          <t>[B]</t>
        </r>
        <r>
          <rPr>
            <sz val="8"/>
            <color indexed="81"/>
            <rFont val="Arial"/>
            <family val="2"/>
          </rPr>
          <t xml:space="preserve"> Both</t>
        </r>
        <r>
          <rPr>
            <sz val="9"/>
            <color indexed="81"/>
            <rFont val="Tahoma"/>
            <family val="2"/>
          </rPr>
          <t xml:space="preserve">
</t>
        </r>
      </text>
    </comment>
    <comment ref="L62" authorId="0" shapeId="0">
      <text>
        <r>
          <rPr>
            <sz val="8"/>
            <color indexed="81"/>
            <rFont val="Arial"/>
            <family val="2"/>
          </rPr>
          <t>Specify item line number
that the modification corresponds to</t>
        </r>
      </text>
    </comment>
  </commentList>
</comments>
</file>

<file path=xl/comments2.xml><?xml version="1.0" encoding="utf-8"?>
<comments xmlns="http://schemas.openxmlformats.org/spreadsheetml/2006/main">
  <authors>
    <author>glenb</author>
  </authors>
  <commentList>
    <comment ref="A1641" authorId="0" shapeId="0">
      <text>
        <r>
          <rPr>
            <b/>
            <sz val="9"/>
            <color indexed="81"/>
            <rFont val="Tahoma"/>
            <family val="2"/>
          </rPr>
          <t>glenb:</t>
        </r>
        <r>
          <rPr>
            <sz val="9"/>
            <color indexed="81"/>
            <rFont val="Tahoma"/>
            <family val="2"/>
          </rPr>
          <t xml:space="preserve">
updated and added cells (1480,1482,1484-1503) that no longer have price class. One Price</t>
        </r>
      </text>
    </comment>
  </commentList>
</comments>
</file>

<file path=xl/comments3.xml><?xml version="1.0" encoding="utf-8"?>
<comments xmlns="http://schemas.openxmlformats.org/spreadsheetml/2006/main">
  <authors>
    <author>Paul Hyde</author>
  </authors>
  <commentList>
    <comment ref="J23" authorId="0" shapeId="0">
      <text>
        <r>
          <rPr>
            <b/>
            <sz val="8"/>
            <color indexed="81"/>
            <rFont val="Tahoma"/>
            <family val="2"/>
          </rPr>
          <t xml:space="preserve">Repackage: 
unassembled,
painted orders
only.
</t>
        </r>
      </text>
    </comment>
    <comment ref="J32" authorId="0" shapeId="0">
      <text>
        <r>
          <rPr>
            <b/>
            <sz val="8"/>
            <color indexed="81"/>
            <rFont val="Tahoma"/>
            <family val="2"/>
          </rPr>
          <t xml:space="preserve">Insert Quantity
</t>
        </r>
      </text>
    </comment>
    <comment ref="K32" authorId="0" shapeId="0">
      <text>
        <r>
          <rPr>
            <b/>
            <sz val="8"/>
            <color indexed="81"/>
            <rFont val="Tahoma"/>
            <family val="2"/>
          </rPr>
          <t>Indicate if doors are to be hinged [L] Left or [R] Right</t>
        </r>
      </text>
    </comment>
    <comment ref="L32" authorId="0" shapeId="0">
      <text>
        <r>
          <rPr>
            <b/>
            <sz val="8"/>
            <color indexed="81"/>
            <rFont val="Tahoma"/>
            <family val="2"/>
          </rPr>
          <t>Indicate if warehouse is to apply [L] Left or [R] Right, or [B] Both</t>
        </r>
      </text>
    </comment>
  </commentList>
</comments>
</file>

<file path=xl/comments4.xml><?xml version="1.0" encoding="utf-8"?>
<comments xmlns="http://schemas.openxmlformats.org/spreadsheetml/2006/main">
  <authors>
    <author>Preferred Customer</author>
  </authors>
  <commentList>
    <comment ref="E17" authorId="0" shapeId="0">
      <text>
        <r>
          <rPr>
            <b/>
            <sz val="8"/>
            <color indexed="8"/>
            <rFont val="Tahoma"/>
            <family val="2"/>
          </rPr>
          <t>IS THE DISCOUNT THE SAME AS THE MULTIPLIER?</t>
        </r>
        <r>
          <rPr>
            <sz val="8"/>
            <color indexed="8"/>
            <rFont val="Tahoma"/>
            <family val="2"/>
          </rPr>
          <t xml:space="preserve">
     Every account has a multiplier which takes a discount from the list price.  The discount applied in the the left hand box is for multiple units or other special circumstances.  Only a sales representative can issue a discount.
</t>
        </r>
        <r>
          <rPr>
            <b/>
            <sz val="8"/>
            <color indexed="8"/>
            <rFont val="Tahoma"/>
            <family val="2"/>
          </rPr>
          <t xml:space="preserve">
DOES THE DISCOUNT APPLY TO EVERYTHING ON A JOB?
     </t>
        </r>
        <r>
          <rPr>
            <sz val="8"/>
            <color indexed="8"/>
            <rFont val="Tahoma"/>
            <family val="2"/>
          </rPr>
          <t>Only cabinets and accessories are discounted.  We are unable to discount labor therefore assembly and functional hardware/modifications are never discounted.</t>
        </r>
      </text>
    </comment>
    <comment ref="E19" authorId="0" shapeId="0">
      <text>
        <r>
          <rPr>
            <b/>
            <sz val="8"/>
            <color indexed="8"/>
            <rFont val="Tahoma"/>
            <family val="2"/>
          </rPr>
          <t xml:space="preserve">TAX RATE
</t>
        </r>
        <r>
          <rPr>
            <sz val="8"/>
            <color indexed="8"/>
            <rFont val="Tahoma"/>
            <family val="2"/>
          </rPr>
          <t xml:space="preserve">
     If you are not tax exempt, enter the tax rate at the location you will be receiving product.
                </t>
        </r>
      </text>
    </comment>
    <comment ref="L19" authorId="0" shapeId="0">
      <text>
        <r>
          <rPr>
            <b/>
            <sz val="8"/>
            <color indexed="8"/>
            <rFont val="Tahoma"/>
            <family val="2"/>
          </rPr>
          <t>Where do I find this amount?</t>
        </r>
        <r>
          <rPr>
            <sz val="8"/>
            <color indexed="8"/>
            <rFont val="Tahoma"/>
            <family val="2"/>
          </rPr>
          <t xml:space="preserve">
    On the Midwest American Heritage Cabinet Order Form there are a series of rectangles in the center of the page.  The 2nd rectangle under the word Accessories on the right hand side contains the </t>
        </r>
        <r>
          <rPr>
            <b/>
            <sz val="8"/>
            <color indexed="8"/>
            <rFont val="Tahoma"/>
            <family val="2"/>
          </rPr>
          <t>Total Cabinet Items</t>
        </r>
        <r>
          <rPr>
            <sz val="8"/>
            <color indexed="8"/>
            <rFont val="Tahoma"/>
            <family val="2"/>
          </rPr>
          <t xml:space="preserve">. This is the amount to enter in the box to the left.
</t>
        </r>
        <r>
          <rPr>
            <b/>
            <sz val="8"/>
            <color indexed="8"/>
            <rFont val="Tahoma"/>
            <family val="2"/>
          </rPr>
          <t xml:space="preserve">Do I need to include this number if I am not having Midwest assemble my cabinets?
   </t>
        </r>
        <r>
          <rPr>
            <sz val="8"/>
            <color indexed="8"/>
            <rFont val="Tahoma"/>
            <family val="2"/>
          </rPr>
          <t xml:space="preserve">You may want to include this number if you are assembling the cabinets yourself although this sheet is set to charge $15 for each assembled cabinet.  Tax will also be charged to the assembly if a tax rate is entered.  A flat amount to cover assemble can always be entered in the </t>
        </r>
        <r>
          <rPr>
            <b/>
            <sz val="8"/>
            <color indexed="8"/>
            <rFont val="Tahoma"/>
            <family val="2"/>
          </rPr>
          <t>Misc. Charges</t>
        </r>
        <r>
          <rPr>
            <sz val="8"/>
            <color indexed="8"/>
            <rFont val="Tahoma"/>
            <family val="2"/>
          </rPr>
          <t xml:space="preserve"> section at the bottom of this sheet if you do not want to add it here. </t>
        </r>
        <r>
          <rPr>
            <b/>
            <sz val="8"/>
            <color indexed="8"/>
            <rFont val="Tahoma"/>
            <family val="2"/>
          </rPr>
          <t xml:space="preserve">
     </t>
        </r>
        <r>
          <rPr>
            <sz val="8"/>
            <color indexed="8"/>
            <rFont val="Tahoma"/>
            <family val="2"/>
          </rPr>
          <t xml:space="preserve">
</t>
        </r>
      </text>
    </comment>
    <comment ref="L21" authorId="0" shapeId="0">
      <text>
        <r>
          <rPr>
            <b/>
            <sz val="8"/>
            <color indexed="8"/>
            <rFont val="Tahoma"/>
            <family val="2"/>
          </rPr>
          <t>Where do I find this amount?</t>
        </r>
        <r>
          <rPr>
            <sz val="8"/>
            <color indexed="8"/>
            <rFont val="Tahoma"/>
            <family val="2"/>
          </rPr>
          <t xml:space="preserve">
    On the Midwest American Heritage Cabinet Order Form there are a series of rectangles in the center of the page.  The 2nd rectangle under the word Accessories on the right hand side contains the </t>
        </r>
        <r>
          <rPr>
            <b/>
            <sz val="8"/>
            <color indexed="8"/>
            <rFont val="Tahoma"/>
            <family val="2"/>
          </rPr>
          <t>Total Cabinet Items</t>
        </r>
        <r>
          <rPr>
            <sz val="8"/>
            <color indexed="8"/>
            <rFont val="Tahoma"/>
            <family val="2"/>
          </rPr>
          <t xml:space="preserve">. This is the amount to enter in the box to the left.
</t>
        </r>
        <r>
          <rPr>
            <b/>
            <sz val="8"/>
            <color indexed="8"/>
            <rFont val="Tahoma"/>
            <family val="2"/>
          </rPr>
          <t xml:space="preserve">Do I need to include this number if I am not having Midwest assemble my cabinets?
   </t>
        </r>
        <r>
          <rPr>
            <sz val="8"/>
            <color indexed="8"/>
            <rFont val="Tahoma"/>
            <family val="2"/>
          </rPr>
          <t xml:space="preserve">You may want to include this number if you are assembling the cabinets yourself although this sheet is set to charge $15 for each assembled cabinet.  Tax will also be charged to the assembly if a tax rate is entered.  A flat amount to cover assemble can always be entered in the </t>
        </r>
        <r>
          <rPr>
            <b/>
            <sz val="8"/>
            <color indexed="8"/>
            <rFont val="Tahoma"/>
            <family val="2"/>
          </rPr>
          <t>Misc. Charges</t>
        </r>
        <r>
          <rPr>
            <sz val="8"/>
            <color indexed="8"/>
            <rFont val="Tahoma"/>
            <family val="2"/>
          </rPr>
          <t xml:space="preserve"> section at the bottom of this sheet if you do not want to add it here. </t>
        </r>
        <r>
          <rPr>
            <b/>
            <sz val="8"/>
            <color indexed="8"/>
            <rFont val="Tahoma"/>
            <family val="2"/>
          </rPr>
          <t xml:space="preserve">
     </t>
        </r>
        <r>
          <rPr>
            <sz val="8"/>
            <color indexed="8"/>
            <rFont val="Tahoma"/>
            <family val="2"/>
          </rPr>
          <t xml:space="preserve">
</t>
        </r>
      </text>
    </comment>
    <comment ref="E23" authorId="0" shapeId="0">
      <text>
        <r>
          <rPr>
            <b/>
            <sz val="8"/>
            <color indexed="8"/>
            <rFont val="Tahoma"/>
            <family val="2"/>
          </rPr>
          <t>HOW DO I FIND MY DELIVERY FEE?</t>
        </r>
        <r>
          <rPr>
            <sz val="8"/>
            <color indexed="8"/>
            <rFont val="Tahoma"/>
            <family val="2"/>
          </rPr>
          <t xml:space="preserve">
    T</t>
        </r>
        <r>
          <rPr>
            <sz val="8"/>
            <color indexed="8"/>
            <rFont val="Tahoma"/>
            <family val="2"/>
          </rPr>
          <t xml:space="preserve">he order desk can give you an estimated delivery price if Midwest is arranging delivery either on our trucks or through a common carrier. The order desk will need to know the delivery address, weight of product and whether the order is knock down or assembled.  If you are arranging your own delivery you can  insert your own delivery amount in the box to the left.
</t>
        </r>
        <r>
          <rPr>
            <b/>
            <sz val="8"/>
            <color indexed="8"/>
            <rFont val="Tahoma"/>
            <family val="2"/>
          </rPr>
          <t xml:space="preserve">CAN MIDWEST DELIVER TO A JOBSITE?
</t>
        </r>
        <r>
          <rPr>
            <sz val="8"/>
            <color indexed="8"/>
            <rFont val="Tahoma"/>
            <family val="2"/>
          </rPr>
          <t xml:space="preserve">     Midwest trucks deliver to your store location but do not deliver to a job site.  Common carriers will generally deliver to any location and can be arranged through Midwest.   </t>
        </r>
      </text>
    </comment>
    <comment ref="E29" authorId="0" shapeId="0">
      <text>
        <r>
          <rPr>
            <b/>
            <sz val="8"/>
            <color indexed="8"/>
            <rFont val="Tahoma"/>
            <family val="2"/>
          </rPr>
          <t xml:space="preserve">WHAT DOES THIS SQUARE CALCULATE?
</t>
        </r>
        <r>
          <rPr>
            <sz val="8"/>
            <color indexed="8"/>
            <rFont val="Tahoma"/>
            <family val="2"/>
          </rPr>
          <t xml:space="preserve">     This square takes the # of cabinets and multiplies it by the cost you would like to charge to install each cabinet. 
</t>
        </r>
        <r>
          <rPr>
            <b/>
            <sz val="8"/>
            <color indexed="8"/>
            <rFont val="Tahoma"/>
            <family val="2"/>
          </rPr>
          <t xml:space="preserve">
WHAT IS THE NUMBER OF CABINETS?
</t>
        </r>
        <r>
          <rPr>
            <sz val="8"/>
            <color indexed="8"/>
            <rFont val="Tahoma"/>
            <family val="2"/>
          </rPr>
          <t xml:space="preserve">   Generally this is the # of assembled cabinets, although if there are any cabinets you did not have Midwest assemble (example: wall blind) or cabinets that were not purchased through us but are part of the job, make sure to add them here.</t>
        </r>
      </text>
    </comment>
    <comment ref="E31" authorId="0" shapeId="0">
      <text>
        <r>
          <rPr>
            <b/>
            <sz val="8"/>
            <color indexed="8"/>
            <rFont val="Tahoma"/>
            <family val="2"/>
          </rPr>
          <t>WHAT DOES THIS SQUARE CALCULATE?</t>
        </r>
        <r>
          <rPr>
            <sz val="8"/>
            <color indexed="8"/>
            <rFont val="Tahoma"/>
            <family val="2"/>
          </rPr>
          <t xml:space="preserve">
     This square takes the lineal feet of trim for the job &amp;  multiplies it by the cost you would like to charge to install moldings.
</t>
        </r>
        <r>
          <rPr>
            <b/>
            <sz val="8"/>
            <color indexed="8"/>
            <rFont val="Tahoma"/>
            <family val="2"/>
          </rPr>
          <t xml:space="preserve">
DOES THIS SQUARE NEED TO BE FILLED IN TO GET A FINAL PRICE?</t>
        </r>
        <r>
          <rPr>
            <sz val="8"/>
            <color indexed="8"/>
            <rFont val="Tahoma"/>
            <family val="2"/>
          </rPr>
          <t xml:space="preserve">
    If you do not charge for a lineal ft. price for trim you may choose to leave this amount blank or enter a zero.  The cabinet installation price will still be figured.
</t>
        </r>
      </text>
    </comment>
    <comment ref="E37" authorId="0" shapeId="0">
      <text>
        <r>
          <rPr>
            <b/>
            <sz val="8"/>
            <color indexed="8"/>
            <rFont val="Tahoma"/>
            <family val="2"/>
          </rPr>
          <t xml:space="preserve">WHAT IS A DECORATIVE HARDWARE ALLOWANCE?
</t>
        </r>
        <r>
          <rPr>
            <sz val="8"/>
            <color indexed="8"/>
            <rFont val="Tahoma"/>
            <family val="2"/>
          </rPr>
          <t xml:space="preserve">     A decorative hardware allowance sets aside a certain amount of money specified by you to be added into the total customer price.   </t>
        </r>
        <r>
          <rPr>
            <b/>
            <sz val="8"/>
            <color indexed="8"/>
            <rFont val="Tahoma"/>
            <family val="2"/>
          </rPr>
          <t xml:space="preserve">
DOES MIDWEST SELL DECORATIVE HARDWARE?
</t>
        </r>
        <r>
          <rPr>
            <sz val="8"/>
            <color indexed="8"/>
            <rFont val="Tahoma"/>
            <family val="2"/>
          </rPr>
          <t xml:space="preserve">     Midwest does not sell any decorative hardware.  We would be happy to recommend some dealers to you.</t>
        </r>
      </text>
    </comment>
    <comment ref="E43" authorId="0" shapeId="0">
      <text>
        <r>
          <rPr>
            <b/>
            <sz val="8"/>
            <color indexed="8"/>
            <rFont val="Tahoma"/>
            <family val="2"/>
          </rPr>
          <t xml:space="preserve">HOW IS PROFIT CALCULATED?
</t>
        </r>
        <r>
          <rPr>
            <sz val="8"/>
            <color indexed="8"/>
            <rFont val="Tahoma"/>
            <family val="2"/>
          </rPr>
          <t xml:space="preserve">     Profit is figured by taking the cost of the product from Midwest minus tax and delivery and multiplying it by the percentage that is entered in the square.</t>
        </r>
        <r>
          <rPr>
            <b/>
            <sz val="8"/>
            <color indexed="8"/>
            <rFont val="Tahoma"/>
            <family val="2"/>
          </rPr>
          <t xml:space="preserve">
IS PROFIT FIGURED BEFORE OR AFTER INSTALLATION?
</t>
        </r>
        <r>
          <rPr>
            <sz val="8"/>
            <color indexed="8"/>
            <rFont val="Tahoma"/>
            <family val="2"/>
          </rPr>
          <t xml:space="preserve">     Profit is figured before installation.  There is no profit markup figured on installation.  The miscellaneous charges is provided to add any extra amount to the total.</t>
        </r>
      </text>
    </comment>
    <comment ref="E45" authorId="0" shapeId="0">
      <text>
        <r>
          <rPr>
            <b/>
            <sz val="8"/>
            <color indexed="8"/>
            <rFont val="Tahoma"/>
            <family val="2"/>
          </rPr>
          <t xml:space="preserve">WHAT ARE SOME EXAMPLES OF MISCELLANEOUS CHARGES THAT I MIGHT WANT TO ADD MORE FOR?
     </t>
        </r>
        <r>
          <rPr>
            <sz val="8"/>
            <color indexed="8"/>
            <rFont val="Tahoma"/>
            <family val="2"/>
          </rPr>
          <t xml:space="preserve">Miscellaneous Charges can include but are not limited too extra cushion for unforeseen problems, flat fees for; installation, markup and  personal assembly charges as well as markup on delivery and installation.  
</t>
        </r>
      </text>
    </comment>
  </commentList>
</comments>
</file>

<file path=xl/sharedStrings.xml><?xml version="1.0" encoding="utf-8"?>
<sst xmlns="http://schemas.openxmlformats.org/spreadsheetml/2006/main" count="12244" uniqueCount="4042">
  <si>
    <t>Cost</t>
  </si>
  <si>
    <t>Total</t>
  </si>
  <si>
    <t>Total Weight:</t>
  </si>
  <si>
    <t>painted multiplier</t>
  </si>
  <si>
    <t>Date:</t>
  </si>
  <si>
    <t>Total $</t>
  </si>
  <si>
    <t>List $</t>
  </si>
  <si>
    <t>Cost $</t>
  </si>
  <si>
    <t>Quantity</t>
  </si>
  <si>
    <t>Finished End</t>
  </si>
  <si>
    <t>Box</t>
  </si>
  <si>
    <t>FF</t>
  </si>
  <si>
    <t>Red Oak - Chestnut</t>
  </si>
  <si>
    <t>Functional Hardware/</t>
  </si>
  <si>
    <t>Sign to place order:</t>
  </si>
  <si>
    <t>Confirmed Delivery Date:</t>
  </si>
  <si>
    <t>Ship VIA:</t>
  </si>
  <si>
    <t>ROT18</t>
  </si>
  <si>
    <t>ROT21</t>
  </si>
  <si>
    <t xml:space="preserve"> </t>
  </si>
  <si>
    <t>Price Factor</t>
  </si>
  <si>
    <t>Repackage</t>
  </si>
  <si>
    <t>test for paint charge:</t>
  </si>
  <si>
    <t>CABINETS</t>
  </si>
  <si>
    <t>ACCESSORIES</t>
  </si>
  <si>
    <t>Knotty Alder - Vanilla Bean</t>
  </si>
  <si>
    <t>Knotty Alder - Tuscan Olive</t>
  </si>
  <si>
    <t>Red Oak - Painted</t>
  </si>
  <si>
    <t>Red Oak - Burnished Black</t>
  </si>
  <si>
    <t>Repackaging charge:</t>
  </si>
  <si>
    <t>Assembly/Repackaging:</t>
  </si>
  <si>
    <t>P.O. # / Sidemark</t>
  </si>
  <si>
    <t>Wood Species</t>
  </si>
  <si>
    <t>Wood Finish</t>
  </si>
  <si>
    <t>Assemble</t>
  </si>
  <si>
    <t>Assemble options:</t>
  </si>
  <si>
    <t>Yes</t>
  </si>
  <si>
    <t>No</t>
  </si>
  <si>
    <t>Data for wood/finish selection (G19-G20):</t>
  </si>
  <si>
    <t>Knotty Alder - Oatmeal</t>
  </si>
  <si>
    <t>blank</t>
  </si>
  <si>
    <t>Midwest Use Only</t>
  </si>
  <si>
    <t>Notes:</t>
  </si>
  <si>
    <t>S6</t>
  </si>
  <si>
    <t>S5</t>
  </si>
  <si>
    <t>S4</t>
  </si>
  <si>
    <t>S3</t>
  </si>
  <si>
    <t>S2</t>
  </si>
  <si>
    <t>S1</t>
  </si>
  <si>
    <t>LP</t>
  </si>
  <si>
    <t>non-painted multiplier</t>
  </si>
  <si>
    <t>Confirmed Estimate:</t>
  </si>
  <si>
    <t>ROT24</t>
  </si>
  <si>
    <t>Order Date:</t>
  </si>
  <si>
    <t>Requested Ship Date:</t>
  </si>
  <si>
    <t>Contact:</t>
  </si>
  <si>
    <t>at</t>
  </si>
  <si>
    <t>Total Items:</t>
  </si>
  <si>
    <t>Paint Charge</t>
  </si>
  <si>
    <t>Hinge L or R</t>
  </si>
  <si>
    <t>L</t>
  </si>
  <si>
    <t>R</t>
  </si>
  <si>
    <t>B</t>
  </si>
  <si>
    <t>Modifications:</t>
  </si>
  <si>
    <t>Line #</t>
  </si>
  <si>
    <t>Red Oak - Colonial Cream</t>
  </si>
  <si>
    <t>Sidemark:</t>
  </si>
  <si>
    <t>Red Oak - Midnight</t>
  </si>
  <si>
    <t>Knotty Alder - Midnight</t>
  </si>
  <si>
    <t>Knotty Alder - Toffee</t>
  </si>
  <si>
    <t>Knotty Alder - Vandyke</t>
  </si>
  <si>
    <t>Estimate:</t>
  </si>
  <si>
    <t>Order Total:</t>
  </si>
  <si>
    <t>Account Name:</t>
  </si>
  <si>
    <t>Weight Calculation</t>
  </si>
  <si>
    <t>Keep</t>
  </si>
  <si>
    <t>Hinge Value</t>
  </si>
  <si>
    <t>Finished End data validation</t>
  </si>
  <si>
    <t>Allowable mulitpliers</t>
  </si>
  <si>
    <t>CO Finish</t>
  </si>
  <si>
    <t>Blank</t>
  </si>
  <si>
    <t>Knotty Alder - Portobello</t>
  </si>
  <si>
    <t>Knotty Alder - River Rock</t>
  </si>
  <si>
    <t>Reference Number:</t>
  </si>
  <si>
    <t>Order #</t>
  </si>
  <si>
    <t>Assembly charge:</t>
  </si>
  <si>
    <t>Total Cabinet Cost</t>
  </si>
  <si>
    <t>Total Cabinet Items</t>
  </si>
  <si>
    <t>Total Accessory Cost</t>
  </si>
  <si>
    <t>Total Accessories</t>
  </si>
  <si>
    <t>Total Modification Cost:</t>
  </si>
  <si>
    <t>Wood</t>
  </si>
  <si>
    <t>Unique BDL Kits</t>
  </si>
  <si>
    <t>WT</t>
  </si>
  <si>
    <t>LP_Sum</t>
  </si>
  <si>
    <t>S1_Sum</t>
  </si>
  <si>
    <t>S2_Sum</t>
  </si>
  <si>
    <t>S3_Sum</t>
  </si>
  <si>
    <t>S4_Sum</t>
  </si>
  <si>
    <t>S5_Sum</t>
  </si>
  <si>
    <t>S6_Sum</t>
  </si>
  <si>
    <t>Wt_Sum</t>
  </si>
  <si>
    <t>Eliminate BDL prefix</t>
  </si>
  <si>
    <t>paste special col. B</t>
  </si>
  <si>
    <t>Pasted from BDLKIT-Master</t>
  </si>
  <si>
    <t>Allowable multipliers</t>
  </si>
  <si>
    <t>S7_1 Home Depot</t>
  </si>
  <si>
    <t>S7_2 Home Depot</t>
  </si>
  <si>
    <t>Knotty Alder - Nutmeg</t>
  </si>
  <si>
    <t>Knotty Alder - xxxxxx</t>
  </si>
  <si>
    <t>Sort so that only correct wood comes up when items are requested</t>
  </si>
  <si>
    <t>last</t>
  </si>
  <si>
    <t>sku</t>
  </si>
  <si>
    <t>skuwobdl</t>
  </si>
  <si>
    <t>ppentry</t>
  </si>
  <si>
    <t>Shaker KA - Burnished Black</t>
  </si>
  <si>
    <t>Shaker KA - Honeysuckle</t>
  </si>
  <si>
    <t>Shaker KA - Midnight</t>
  </si>
  <si>
    <t>Shaker KA - Oatmeal</t>
  </si>
  <si>
    <t>Shaker KA - Portobello</t>
  </si>
  <si>
    <t>Shaker KA - River Rock</t>
  </si>
  <si>
    <t>Shaker KA - Tuscan Olive</t>
  </si>
  <si>
    <t>Shaker KA - Kodiak</t>
  </si>
  <si>
    <t>Shaker KA - Painted</t>
  </si>
  <si>
    <t>Knotty Alder - Kodiak</t>
  </si>
  <si>
    <t>SKA</t>
  </si>
  <si>
    <t>Shaker_KA_Kodiak</t>
  </si>
  <si>
    <t>Shaker_KA_Painted</t>
  </si>
  <si>
    <t>SKAPainted</t>
  </si>
  <si>
    <t>CKA</t>
  </si>
  <si>
    <t>Knotty_Alder_Natural</t>
  </si>
  <si>
    <t>Knotty_Alder_Painted</t>
  </si>
  <si>
    <t>CKAPainted</t>
  </si>
  <si>
    <t>CM</t>
  </si>
  <si>
    <t>CMPainted</t>
  </si>
  <si>
    <t>Midnight</t>
  </si>
  <si>
    <t>Oatmeal</t>
  </si>
  <si>
    <t>Toffee</t>
  </si>
  <si>
    <t>Select</t>
  </si>
  <si>
    <t>SKANotPainted</t>
  </si>
  <si>
    <t>Shaker_KA_Kodiak_</t>
  </si>
  <si>
    <t>CKANotPainted</t>
  </si>
  <si>
    <t>Knotty_Alder_Natural_</t>
  </si>
  <si>
    <t>CMNotPainted</t>
  </si>
  <si>
    <t>Items:</t>
  </si>
  <si>
    <t>Full SKU:</t>
  </si>
  <si>
    <t>elim_suffix</t>
  </si>
  <si>
    <t>B12</t>
  </si>
  <si>
    <t>BFD12</t>
  </si>
  <si>
    <t>DB12</t>
  </si>
  <si>
    <t>VB12</t>
  </si>
  <si>
    <t>VBD12</t>
  </si>
  <si>
    <t>W3012</t>
  </si>
  <si>
    <t>W3312</t>
  </si>
  <si>
    <t>W3612</t>
  </si>
  <si>
    <t>B15</t>
  </si>
  <si>
    <t>BFD15</t>
  </si>
  <si>
    <t>DB15</t>
  </si>
  <si>
    <t>VB15</t>
  </si>
  <si>
    <t>VBD15</t>
  </si>
  <si>
    <t>W3015</t>
  </si>
  <si>
    <t>W3315</t>
  </si>
  <si>
    <t>W3615</t>
  </si>
  <si>
    <t>B18</t>
  </si>
  <si>
    <t>BFD18</t>
  </si>
  <si>
    <t>CPU18</t>
  </si>
  <si>
    <t>DB18</t>
  </si>
  <si>
    <t>VB18</t>
  </si>
  <si>
    <t>VBD18</t>
  </si>
  <si>
    <t>W3018</t>
  </si>
  <si>
    <t>W3318</t>
  </si>
  <si>
    <t>W3618</t>
  </si>
  <si>
    <t>B21</t>
  </si>
  <si>
    <t>BFD21</t>
  </si>
  <si>
    <t>DB21</t>
  </si>
  <si>
    <t>W3021</t>
  </si>
  <si>
    <t>W3321</t>
  </si>
  <si>
    <t>W3621</t>
  </si>
  <si>
    <t>B24</t>
  </si>
  <si>
    <t>BFD24</t>
  </si>
  <si>
    <t>PDB24</t>
  </si>
  <si>
    <t>VSB24</t>
  </si>
  <si>
    <t>W301224</t>
  </si>
  <si>
    <t>W301524</t>
  </si>
  <si>
    <t>W3024</t>
  </si>
  <si>
    <t>W331224</t>
  </si>
  <si>
    <t>W331524</t>
  </si>
  <si>
    <t>W331824</t>
  </si>
  <si>
    <t>W332124</t>
  </si>
  <si>
    <t>W3324</t>
  </si>
  <si>
    <t>W361224</t>
  </si>
  <si>
    <t>W361524</t>
  </si>
  <si>
    <t>W361824</t>
  </si>
  <si>
    <t>W362124</t>
  </si>
  <si>
    <t>W362424</t>
  </si>
  <si>
    <t>W3624</t>
  </si>
  <si>
    <t>B27</t>
  </si>
  <si>
    <t>BFD27</t>
  </si>
  <si>
    <t>VSB27</t>
  </si>
  <si>
    <t>B30</t>
  </si>
  <si>
    <t>BFD30</t>
  </si>
  <si>
    <t>PD30</t>
  </si>
  <si>
    <t>PDB30</t>
  </si>
  <si>
    <t>VSB30</t>
  </si>
  <si>
    <t>W0930</t>
  </si>
  <si>
    <t>W1230</t>
  </si>
  <si>
    <t>W1530</t>
  </si>
  <si>
    <t>W1830</t>
  </si>
  <si>
    <t>W2130</t>
  </si>
  <si>
    <t>W2430</t>
  </si>
  <si>
    <t>W2730</t>
  </si>
  <si>
    <t>W3030</t>
  </si>
  <si>
    <t>W3330</t>
  </si>
  <si>
    <t>W3630</t>
  </si>
  <si>
    <t>WDC2430</t>
  </si>
  <si>
    <t>B33</t>
  </si>
  <si>
    <t>BCC33</t>
  </si>
  <si>
    <t>BFD33</t>
  </si>
  <si>
    <t>SB33</t>
  </si>
  <si>
    <t>VSB33</t>
  </si>
  <si>
    <t>B36</t>
  </si>
  <si>
    <t>BCC36</t>
  </si>
  <si>
    <t>BDC36</t>
  </si>
  <si>
    <t>BFD36</t>
  </si>
  <si>
    <t>SB36</t>
  </si>
  <si>
    <t>VSB36</t>
  </si>
  <si>
    <t>W0936</t>
  </si>
  <si>
    <t>W1236</t>
  </si>
  <si>
    <t>W1536</t>
  </si>
  <si>
    <t>W1836</t>
  </si>
  <si>
    <t>W2136</t>
  </si>
  <si>
    <t>W2436</t>
  </si>
  <si>
    <t>W2736</t>
  </si>
  <si>
    <t>W3036</t>
  </si>
  <si>
    <t>W3336</t>
  </si>
  <si>
    <t>W3636</t>
  </si>
  <si>
    <t>WDC2436</t>
  </si>
  <si>
    <t>CSB42</t>
  </si>
  <si>
    <t>W0942</t>
  </si>
  <si>
    <t>W1242</t>
  </si>
  <si>
    <t>W1542</t>
  </si>
  <si>
    <t>W1842</t>
  </si>
  <si>
    <t>W2142</t>
  </si>
  <si>
    <t>W2442</t>
  </si>
  <si>
    <t>W2742</t>
  </si>
  <si>
    <t>W3042</t>
  </si>
  <si>
    <t>W3342</t>
  </si>
  <si>
    <t>W3642</t>
  </si>
  <si>
    <t>WDC2442</t>
  </si>
  <si>
    <t>U182484</t>
  </si>
  <si>
    <t>U242484</t>
  </si>
  <si>
    <t>U182490</t>
  </si>
  <si>
    <t>U242490</t>
  </si>
  <si>
    <t>U182496</t>
  </si>
  <si>
    <t>U242496</t>
  </si>
  <si>
    <t>BBC39L</t>
  </si>
  <si>
    <t>BBC39R</t>
  </si>
  <si>
    <t>Accessory:</t>
  </si>
  <si>
    <t>BBP</t>
  </si>
  <si>
    <t>REP</t>
  </si>
  <si>
    <t>TK96</t>
  </si>
  <si>
    <t>Qty</t>
  </si>
  <si>
    <t xml:space="preserve">Product Costs </t>
  </si>
  <si>
    <r>
      <t>Need Help?</t>
    </r>
    <r>
      <rPr>
        <sz val="12"/>
        <rFont val="Arial"/>
        <family val="2"/>
      </rPr>
      <t xml:space="preserve"> </t>
    </r>
    <r>
      <rPr>
        <sz val="10"/>
        <rFont val="Arial"/>
        <family val="2"/>
      </rPr>
      <t xml:space="preserve"> Place your cursor on the red triangle in </t>
    </r>
  </si>
  <si>
    <t>the upper right corner of each box for additional instruction.</t>
  </si>
  <si>
    <t>Cabinets</t>
  </si>
  <si>
    <t>Paint</t>
  </si>
  <si>
    <t>cab + acc</t>
  </si>
  <si>
    <t>Accessories</t>
  </si>
  <si>
    <t>Functional Hardware/Modify</t>
  </si>
  <si>
    <t>cab x discount</t>
  </si>
  <si>
    <t>Number of Cabinets</t>
  </si>
  <si>
    <t>cab - discount</t>
  </si>
  <si>
    <t>cab + mod. + assembly</t>
  </si>
  <si>
    <t>Discounts</t>
  </si>
  <si>
    <t>◄ Enter % Discount</t>
  </si>
  <si>
    <t>Tax Rate</t>
  </si>
  <si>
    <t>◄ Enter Tax Rate in Percentage</t>
  </si>
  <si>
    <t>Tax</t>
  </si>
  <si>
    <t>Delivery</t>
  </si>
  <si>
    <t xml:space="preserve">◄ Enter Freight Cost Here </t>
  </si>
  <si>
    <r>
      <t>Subtotal</t>
    </r>
    <r>
      <rPr>
        <sz val="9"/>
        <color indexed="9"/>
        <rFont val="Times New Roman"/>
        <family val="1"/>
      </rPr>
      <t xml:space="preserve">  </t>
    </r>
    <r>
      <rPr>
        <b/>
        <sz val="9"/>
        <color indexed="9"/>
        <rFont val="Times New Roman"/>
        <family val="1"/>
      </rPr>
      <t xml:space="preserve">  </t>
    </r>
    <r>
      <rPr>
        <b/>
        <sz val="12"/>
        <color indexed="9"/>
        <rFont val="Times New Roman"/>
        <family val="1"/>
      </rPr>
      <t>Total Product Amount</t>
    </r>
  </si>
  <si>
    <t>Installation</t>
  </si>
  <si>
    <t>◄ Enter Qty. Here</t>
  </si>
  <si>
    <t># of cab x cost per cabinet</t>
  </si>
  <si>
    <t>Lineal Feet of Trim</t>
  </si>
  <si>
    <t># of trim x cost per ft.</t>
  </si>
  <si>
    <t xml:space="preserve">Cost per Cabinet </t>
  </si>
  <si>
    <t>◄ Enter Amount Here</t>
  </si>
  <si>
    <t xml:space="preserve">Cost per Lineal Ft. of Trim </t>
  </si>
  <si>
    <t>Decorative Hardware</t>
  </si>
  <si>
    <r>
      <t xml:space="preserve">Subtotal </t>
    </r>
    <r>
      <rPr>
        <b/>
        <sz val="12"/>
        <color indexed="9"/>
        <rFont val="Times New Roman"/>
        <family val="1"/>
      </rPr>
      <t>Total Installation Amount</t>
    </r>
  </si>
  <si>
    <t>Markup</t>
  </si>
  <si>
    <t>Profit</t>
  </si>
  <si>
    <t>◄ Enter % Here</t>
  </si>
  <si>
    <t>cab x profit %</t>
  </si>
  <si>
    <t>Miscellaneous Charges</t>
  </si>
  <si>
    <r>
      <t xml:space="preserve">Subtotal  </t>
    </r>
    <r>
      <rPr>
        <b/>
        <sz val="12"/>
        <color indexed="9"/>
        <rFont val="Times New Roman"/>
        <family val="1"/>
      </rPr>
      <t>Total Markup Amount</t>
    </r>
  </si>
  <si>
    <t>Retail Quote</t>
  </si>
  <si>
    <t>Holly Berry</t>
  </si>
  <si>
    <t>Slate Brown</t>
  </si>
  <si>
    <t>Shaker_Maple_Aspire</t>
  </si>
  <si>
    <t>VBD21</t>
  </si>
  <si>
    <t>DB24</t>
  </si>
  <si>
    <t>VBD24</t>
  </si>
  <si>
    <t>ROT30</t>
  </si>
  <si>
    <t>Antique Brown</t>
  </si>
  <si>
    <t>Aspen Gray</t>
  </si>
  <si>
    <t>Burnished Black</t>
  </si>
  <si>
    <t>Crushed Oregano</t>
  </si>
  <si>
    <t>Designer White</t>
  </si>
  <si>
    <t>Frappe</t>
  </si>
  <si>
    <t>Mountain Smoke</t>
  </si>
  <si>
    <t>River Rock</t>
  </si>
  <si>
    <t>Tuscan Olive</t>
  </si>
  <si>
    <t>Van Dyke</t>
  </si>
  <si>
    <t>Shaker_Maple_Aspire_Painted</t>
  </si>
  <si>
    <t>Maple_Winter_Haven_</t>
  </si>
  <si>
    <t>DOES NOT INCLUDE TAX OR FREIGHT</t>
  </si>
  <si>
    <t>Completed by:</t>
  </si>
  <si>
    <t>cabinetdesign@midwestfloors.com - 801-975-6125</t>
  </si>
  <si>
    <t xml:space="preserve">To place order: E-MAIL orders@midwestfloors.com or FAX 801-972-5254     </t>
  </si>
  <si>
    <t>2014 Version</t>
  </si>
  <si>
    <t>select fruit</t>
  </si>
  <si>
    <t>apple</t>
  </si>
  <si>
    <t>orange</t>
  </si>
  <si>
    <t>peach</t>
  </si>
  <si>
    <t>peeled</t>
  </si>
  <si>
    <t>quartered</t>
  </si>
  <si>
    <t>qty of</t>
  </si>
  <si>
    <t>component1</t>
  </si>
  <si>
    <t>component2</t>
  </si>
  <si>
    <t>Component3</t>
  </si>
  <si>
    <t>component3</t>
  </si>
  <si>
    <t>MODIFICATIONS</t>
  </si>
  <si>
    <t>Form Completed By:</t>
  </si>
  <si>
    <t>DBA:</t>
  </si>
  <si>
    <t>Acct #:</t>
  </si>
  <si>
    <t>Revision Date:</t>
  </si>
  <si>
    <t>Revision Number:</t>
  </si>
  <si>
    <t>At:</t>
  </si>
  <si>
    <t>(DOES NOT INCLUDE TAX OR FREIGHT)</t>
  </si>
  <si>
    <t>SIGN or TYPE name to approve estimate</t>
  </si>
  <si>
    <t>Total Items</t>
  </si>
  <si>
    <t>Total Weight</t>
  </si>
  <si>
    <t>CABINET SELECTION</t>
  </si>
  <si>
    <t>Date</t>
  </si>
  <si>
    <t>Hinge L/R</t>
  </si>
  <si>
    <t>ITEMS</t>
  </si>
  <si>
    <t>FUL SKU</t>
  </si>
  <si>
    <t>LIST $</t>
  </si>
  <si>
    <t>COST$</t>
  </si>
  <si>
    <t>TOTAL $</t>
  </si>
  <si>
    <t>NOTES</t>
  </si>
  <si>
    <t>TOTAL</t>
  </si>
  <si>
    <t xml:space="preserve">Notes: </t>
  </si>
  <si>
    <t>ACCESSORY</t>
  </si>
  <si>
    <t>FULL SKU</t>
  </si>
  <si>
    <t>COST $</t>
  </si>
  <si>
    <t>ITEM #</t>
  </si>
  <si>
    <t>ADDITIONAL INSTRUCTIONS</t>
  </si>
  <si>
    <t>Colonial Cream</t>
  </si>
  <si>
    <t>ESTIMATE TOTAL</t>
  </si>
  <si>
    <t>2015_1.02</t>
  </si>
  <si>
    <t>knotty_alder_painted paint item numbers</t>
  </si>
  <si>
    <t>ItemNumberAG</t>
  </si>
  <si>
    <t>ItemNumberBB</t>
  </si>
  <si>
    <t>ItemNumberCC</t>
  </si>
  <si>
    <t>List of colors</t>
  </si>
  <si>
    <t>Qty.</t>
  </si>
  <si>
    <t>Hardware Prices from Dancik</t>
  </si>
  <si>
    <t>2016 version:</t>
  </si>
  <si>
    <t>List of color item#s - KAN</t>
  </si>
  <si>
    <t>LABPAINTKANAB</t>
  </si>
  <si>
    <t>LABPAINTKANAG</t>
  </si>
  <si>
    <t>LABPAINTKANBB</t>
  </si>
  <si>
    <t>LABPAINTKANCC</t>
  </si>
  <si>
    <t>LABPAINTKANCO</t>
  </si>
  <si>
    <t>LABPAINTKANDW</t>
  </si>
  <si>
    <t>LABPAINTKANFRA</t>
  </si>
  <si>
    <t>LABPAINTKANHB</t>
  </si>
  <si>
    <t>LABPAINTKANMID</t>
  </si>
  <si>
    <t>LABPAINTKANMS</t>
  </si>
  <si>
    <t>LABPAINTKANOAT</t>
  </si>
  <si>
    <t>LABPAINTKANRR</t>
  </si>
  <si>
    <t>LABPAINTKANSB</t>
  </si>
  <si>
    <t>LABPAINTKANTO</t>
  </si>
  <si>
    <t>LABPAINTKANTOF</t>
  </si>
  <si>
    <t>LABPAINTKANVD</t>
  </si>
  <si>
    <t>List of color item#s SHKAN</t>
  </si>
  <si>
    <t>LABPAINTSHKANAG</t>
  </si>
  <si>
    <t>LABPAINTSHKANBB</t>
  </si>
  <si>
    <t>LABPAINTSHKANCC</t>
  </si>
  <si>
    <t>LABPAINTSHKANCO</t>
  </si>
  <si>
    <t>LABPAINTSHKANDW</t>
  </si>
  <si>
    <t>LABPAINTSHKANF</t>
  </si>
  <si>
    <t>LABPAINTSHKANHB</t>
  </si>
  <si>
    <t>LABPAINTSHKANMID</t>
  </si>
  <si>
    <t>LABPAINTSHKANMS</t>
  </si>
  <si>
    <t>LABPAINTSHKANOAT</t>
  </si>
  <si>
    <t>LABPAINTSHKANRR</t>
  </si>
  <si>
    <t>LABPAINTSHKANSB</t>
  </si>
  <si>
    <t>LABPAINTSHKANTO</t>
  </si>
  <si>
    <t>Winter_Haven_Birch</t>
  </si>
  <si>
    <t>Shaker_White_Birch</t>
  </si>
  <si>
    <t>W332424</t>
  </si>
  <si>
    <t>Style</t>
  </si>
  <si>
    <t>Bellaire</t>
  </si>
  <si>
    <t>Monroe</t>
  </si>
  <si>
    <t>Rushmore</t>
  </si>
  <si>
    <t>Rustic</t>
  </si>
  <si>
    <t>Warhol</t>
  </si>
  <si>
    <t>Select_Style</t>
  </si>
  <si>
    <t>Full Item Number</t>
  </si>
  <si>
    <t>Net Item Number</t>
  </si>
  <si>
    <t>ItemNumber</t>
  </si>
  <si>
    <t>AMA2FD18SB</t>
  </si>
  <si>
    <t>AMA2FD21SB</t>
  </si>
  <si>
    <t>AMA2FD24SB</t>
  </si>
  <si>
    <t>AMA3FD18SB</t>
  </si>
  <si>
    <t>AMA3FD21SB</t>
  </si>
  <si>
    <t>AMA3FD24SB</t>
  </si>
  <si>
    <t>AMAB09SB</t>
  </si>
  <si>
    <t>AMAB12SB</t>
  </si>
  <si>
    <t>AMAB15SB</t>
  </si>
  <si>
    <t>AMAB18SB</t>
  </si>
  <si>
    <t>AMAB21SB</t>
  </si>
  <si>
    <t>AMAB24SB</t>
  </si>
  <si>
    <t>AMAB27SB</t>
  </si>
  <si>
    <t>AMAB30SB</t>
  </si>
  <si>
    <t>AMAB33SB</t>
  </si>
  <si>
    <t>AMAB36SB</t>
  </si>
  <si>
    <t>AMABBC39LSB</t>
  </si>
  <si>
    <t>AMABBC39RSB</t>
  </si>
  <si>
    <t>AMABBC42LSB</t>
  </si>
  <si>
    <t>AMABBC42RSB</t>
  </si>
  <si>
    <t>AMABCC33SB</t>
  </si>
  <si>
    <t>AMABCC36SB</t>
  </si>
  <si>
    <t>AMABDC36SB</t>
  </si>
  <si>
    <t>AMABFD09SB</t>
  </si>
  <si>
    <t>AMABFD12SB</t>
  </si>
  <si>
    <t>AMABFD15SB</t>
  </si>
  <si>
    <t>AMABFD18SB</t>
  </si>
  <si>
    <t>AMABFD21SB</t>
  </si>
  <si>
    <t>AMABFD24SB</t>
  </si>
  <si>
    <t>AMABFD27SB</t>
  </si>
  <si>
    <t>AMABFD30SB</t>
  </si>
  <si>
    <t>AMABFD33SB</t>
  </si>
  <si>
    <t>AMABFD36SB</t>
  </si>
  <si>
    <t>AMACPU18SB</t>
  </si>
  <si>
    <t>AMACPU21SB</t>
  </si>
  <si>
    <t>AMACPU24SB</t>
  </si>
  <si>
    <t>AMACSB42SB</t>
  </si>
  <si>
    <t>AMADB12SB</t>
  </si>
  <si>
    <t>AMADB15SB</t>
  </si>
  <si>
    <t>AMADB18SB</t>
  </si>
  <si>
    <t>AMADB21SB</t>
  </si>
  <si>
    <t>AMADB24SB</t>
  </si>
  <si>
    <t>AMADB27SB</t>
  </si>
  <si>
    <t>AMADB30SB</t>
  </si>
  <si>
    <t>AMAOC332484SB</t>
  </si>
  <si>
    <t>AMAOC332490SB</t>
  </si>
  <si>
    <t>AMAOC332493SB</t>
  </si>
  <si>
    <t>AMAOC332496SB</t>
  </si>
  <si>
    <t>AMAOCD332484SB</t>
  </si>
  <si>
    <t>AMAOCD332490SB</t>
  </si>
  <si>
    <t>AMAOCD332493SB</t>
  </si>
  <si>
    <t>AMAOCD332496SB</t>
  </si>
  <si>
    <t>AMAPD30SB</t>
  </si>
  <si>
    <t>AMAPDB24SB</t>
  </si>
  <si>
    <t>AMAPDB27SB</t>
  </si>
  <si>
    <t>AMAPDB30SB</t>
  </si>
  <si>
    <t>AMASB30SB</t>
  </si>
  <si>
    <t>AMASB33SB</t>
  </si>
  <si>
    <t>AMASB36SB</t>
  </si>
  <si>
    <t>AMASB39SB</t>
  </si>
  <si>
    <t>AMASB42SB</t>
  </si>
  <si>
    <t>AMAU152484SB</t>
  </si>
  <si>
    <t>AMAU152490SB</t>
  </si>
  <si>
    <t>AMAU152493SB</t>
  </si>
  <si>
    <t>AMAU152496SB</t>
  </si>
  <si>
    <t>AMAU182484SB</t>
  </si>
  <si>
    <t>AMAU182490SB</t>
  </si>
  <si>
    <t>AMAU182493SB</t>
  </si>
  <si>
    <t>AMAU182496SB</t>
  </si>
  <si>
    <t>AMAU242484SB</t>
  </si>
  <si>
    <t>AMAU242490SB</t>
  </si>
  <si>
    <t>AMAU242493SB</t>
  </si>
  <si>
    <t>AMAU242496SB</t>
  </si>
  <si>
    <t>AMAU302484SB</t>
  </si>
  <si>
    <t>AMAU302490SB</t>
  </si>
  <si>
    <t>AMAU302493SB</t>
  </si>
  <si>
    <t>AMAU302496SB</t>
  </si>
  <si>
    <t>AMAVB12SB</t>
  </si>
  <si>
    <t>AMAVB15SB</t>
  </si>
  <si>
    <t>AMAVB18SB</t>
  </si>
  <si>
    <t>AMAVB21SB</t>
  </si>
  <si>
    <t>AMAVB24SB</t>
  </si>
  <si>
    <t>AMAVB27SB</t>
  </si>
  <si>
    <t>AMAVB30SB</t>
  </si>
  <si>
    <t>AMAVB33SB</t>
  </si>
  <si>
    <t>AMAVBD12SB</t>
  </si>
  <si>
    <t>AMAVBD12SC</t>
  </si>
  <si>
    <t>AMAVBD15SB</t>
  </si>
  <si>
    <t>AMAVBD18SB</t>
  </si>
  <si>
    <t>AMAVBD21SB</t>
  </si>
  <si>
    <t>AMAVBD24SB</t>
  </si>
  <si>
    <t>AMAVBD27SB</t>
  </si>
  <si>
    <t>AMAVBD30SB</t>
  </si>
  <si>
    <t>AMAVSB21SB</t>
  </si>
  <si>
    <t>AMAVSB24SB</t>
  </si>
  <si>
    <t>AMAVSB27SB</t>
  </si>
  <si>
    <t>AMAVSB30SB</t>
  </si>
  <si>
    <t>AMAVSB33SB</t>
  </si>
  <si>
    <t>AMAVSB36SB</t>
  </si>
  <si>
    <t>AMAW0930SB</t>
  </si>
  <si>
    <t>AMAW0936SB</t>
  </si>
  <si>
    <t>AMAW0939SB</t>
  </si>
  <si>
    <t>AMAW0942SB</t>
  </si>
  <si>
    <t>AMAW1230SB</t>
  </si>
  <si>
    <t>AMAW1236SB</t>
  </si>
  <si>
    <t>AMAW1239SB</t>
  </si>
  <si>
    <t>AMAW1242SB</t>
  </si>
  <si>
    <t>AMAW1530SB</t>
  </si>
  <si>
    <t>AMAW1536SB</t>
  </si>
  <si>
    <t>AMAW1539SB</t>
  </si>
  <si>
    <t>AMAW1542SB</t>
  </si>
  <si>
    <t>AMAW1830SB</t>
  </si>
  <si>
    <t>AMAW1836SB</t>
  </si>
  <si>
    <t>AMAW1839SB</t>
  </si>
  <si>
    <t>AMAW1842SB</t>
  </si>
  <si>
    <t>AMAW2130SB</t>
  </si>
  <si>
    <t>AMAW2136SB</t>
  </si>
  <si>
    <t>AMAW2139SB</t>
  </si>
  <si>
    <t>AMAW2142SB</t>
  </si>
  <si>
    <t>AMAW2430SB</t>
  </si>
  <si>
    <t>AMAW2436SB</t>
  </si>
  <si>
    <t>AMAW2439SB</t>
  </si>
  <si>
    <t>AMAW2442SB</t>
  </si>
  <si>
    <t>AMAW2730SB</t>
  </si>
  <si>
    <t>AMAW2736SB</t>
  </si>
  <si>
    <t>AMAW2739SB</t>
  </si>
  <si>
    <t>AMAW2742SB</t>
  </si>
  <si>
    <t>AMAW301224SB</t>
  </si>
  <si>
    <t>AMAW3012SB</t>
  </si>
  <si>
    <t>AMAW301524SB</t>
  </si>
  <si>
    <t>AMAW3015SB</t>
  </si>
  <si>
    <t>AMAW301824SB</t>
  </si>
  <si>
    <t>AMAW3018SB</t>
  </si>
  <si>
    <t>AMAW302124SB</t>
  </si>
  <si>
    <t>AMAW3021SB</t>
  </si>
  <si>
    <t>AMAW302424SB</t>
  </si>
  <si>
    <t>AMAW3024SB</t>
  </si>
  <si>
    <t>AMAW3030SB</t>
  </si>
  <si>
    <t>AMAW3036SB</t>
  </si>
  <si>
    <t>AMAW3039SB</t>
  </si>
  <si>
    <t>AMAW3042SB</t>
  </si>
  <si>
    <t>AMAW331224SB</t>
  </si>
  <si>
    <t>AMAW3312SB</t>
  </si>
  <si>
    <t>AMAW331524SB</t>
  </si>
  <si>
    <t>AMAW3315SB</t>
  </si>
  <si>
    <t>AMAW331824SB</t>
  </si>
  <si>
    <t>AMAW3318SB</t>
  </si>
  <si>
    <t>AMAW332124SB</t>
  </si>
  <si>
    <t>AMAW3321SB</t>
  </si>
  <si>
    <t>AMAW332424SB</t>
  </si>
  <si>
    <t>AMAW3324SB</t>
  </si>
  <si>
    <t>AMAW3330SB</t>
  </si>
  <si>
    <t>AMAW3336SB</t>
  </si>
  <si>
    <t>AMAW3339SB</t>
  </si>
  <si>
    <t>AMAW3342SB</t>
  </si>
  <si>
    <t>AMAW361224SB</t>
  </si>
  <si>
    <t>AMAW3612SB</t>
  </si>
  <si>
    <t>AMAW361524SB</t>
  </si>
  <si>
    <t>AMAW3615SB</t>
  </si>
  <si>
    <t>AMAW361824SB</t>
  </si>
  <si>
    <t>AMAW3618SB</t>
  </si>
  <si>
    <t>AMAW362124SB</t>
  </si>
  <si>
    <t>AMAW3621SB</t>
  </si>
  <si>
    <t>AMAW362424SB</t>
  </si>
  <si>
    <t>AMAW3624SB</t>
  </si>
  <si>
    <t>AMAW3630SB</t>
  </si>
  <si>
    <t>AMAW3636SB</t>
  </si>
  <si>
    <t>AMAW3639SB</t>
  </si>
  <si>
    <t>AMAW3642SB</t>
  </si>
  <si>
    <t>AMAWDC2430SB</t>
  </si>
  <si>
    <t>AMAWDC2436SB</t>
  </si>
  <si>
    <t>AMAWDC2439SB</t>
  </si>
  <si>
    <t>AMAWDC2442SB</t>
  </si>
  <si>
    <t>AMAWLU301224SB</t>
  </si>
  <si>
    <t>AMAWLU3012SB</t>
  </si>
  <si>
    <t>AMAWLU301524SB</t>
  </si>
  <si>
    <t>AMAWLU3015SB</t>
  </si>
  <si>
    <t>AMAWLU301824SB</t>
  </si>
  <si>
    <t>AMAWLU3018SB</t>
  </si>
  <si>
    <t>AMAWLU302124SB</t>
  </si>
  <si>
    <t>AMAWLU3021SB</t>
  </si>
  <si>
    <t>AMAWLU302424SB</t>
  </si>
  <si>
    <t>AMAWLU3024SB</t>
  </si>
  <si>
    <t>AMAWLU331224SB</t>
  </si>
  <si>
    <t>AMAWLU3312SB</t>
  </si>
  <si>
    <t>AMAWLU331524SB</t>
  </si>
  <si>
    <t>AMAWLU3315SB</t>
  </si>
  <si>
    <t>AMAWLU331824SB</t>
  </si>
  <si>
    <t>AMAWLU3318SB</t>
  </si>
  <si>
    <t>AMAWLU332124SB</t>
  </si>
  <si>
    <t>AMAWLU3321SB</t>
  </si>
  <si>
    <t>AMAWLU332424SB</t>
  </si>
  <si>
    <t>AMAWLU3324SB</t>
  </si>
  <si>
    <t>AMAWLU361224SB</t>
  </si>
  <si>
    <t>AMAWLU3612SB</t>
  </si>
  <si>
    <t>AMAWLU361524SB</t>
  </si>
  <si>
    <t>AMAWLU3615SB</t>
  </si>
  <si>
    <t>AMAWLU361824SB</t>
  </si>
  <si>
    <t>AMAWLU3618SB</t>
  </si>
  <si>
    <t>AMAWLU362124SB</t>
  </si>
  <si>
    <t>AMAWLU3621SB</t>
  </si>
  <si>
    <t>AMAWLU362424SB</t>
  </si>
  <si>
    <t>AMAWLU3624SB</t>
  </si>
  <si>
    <t>AMAWSC30SB</t>
  </si>
  <si>
    <t>AMAWSC36SB</t>
  </si>
  <si>
    <t>AMAWSC39SB</t>
  </si>
  <si>
    <t>AMAWSC42SB</t>
  </si>
  <si>
    <t>AMAWSCO30SB</t>
  </si>
  <si>
    <t>AMAWSCO36SB</t>
  </si>
  <si>
    <t>AMAWSCO39SB</t>
  </si>
  <si>
    <t>AMAWSCO42SB</t>
  </si>
  <si>
    <t>AMAWSU301224SB</t>
  </si>
  <si>
    <t>AMAWSU3012SB</t>
  </si>
  <si>
    <t>AMAWSU301524SB</t>
  </si>
  <si>
    <t>AMAWSU3015SB</t>
  </si>
  <si>
    <t>AMAWSU301824SB</t>
  </si>
  <si>
    <t>AMAWSU3018SB</t>
  </si>
  <si>
    <t>AMAWSU302124SB</t>
  </si>
  <si>
    <t>AMAWSU3021SB</t>
  </si>
  <si>
    <t>AMAWSU302424SB</t>
  </si>
  <si>
    <t>AMAWSU3024SB</t>
  </si>
  <si>
    <t>AMAWSU331224SB</t>
  </si>
  <si>
    <t>AMAWSU3312SB</t>
  </si>
  <si>
    <t>AMAWSU331524SB</t>
  </si>
  <si>
    <t>AMAWSU3315SB</t>
  </si>
  <si>
    <t>AMAWSU331824SB</t>
  </si>
  <si>
    <t>AMAWSU3318SB</t>
  </si>
  <si>
    <t>AMAWSU332124SB</t>
  </si>
  <si>
    <t>AMAWSU3321SB</t>
  </si>
  <si>
    <t>AMAWSU332424SB</t>
  </si>
  <si>
    <t>AMAWSU3324SB</t>
  </si>
  <si>
    <t>AMAWSU361224SB</t>
  </si>
  <si>
    <t>AMAWSU3612SB</t>
  </si>
  <si>
    <t>AMAWSU361524SB</t>
  </si>
  <si>
    <t>AMAWSU3615SB</t>
  </si>
  <si>
    <t>AMAWSU361824SB</t>
  </si>
  <si>
    <t>AMAWSU3618SB</t>
  </si>
  <si>
    <t>AMAWSU362124SB</t>
  </si>
  <si>
    <t>AMAWSU3621SB</t>
  </si>
  <si>
    <t>AMAWSU362424SB</t>
  </si>
  <si>
    <t>AMAWSU3624SB</t>
  </si>
  <si>
    <t>NetInput</t>
  </si>
  <si>
    <t>2FD18</t>
  </si>
  <si>
    <t>2FD21</t>
  </si>
  <si>
    <t>2FD24</t>
  </si>
  <si>
    <t>3FD18</t>
  </si>
  <si>
    <t>3FD21</t>
  </si>
  <si>
    <t>3FD24</t>
  </si>
  <si>
    <t>B09</t>
  </si>
  <si>
    <t>BBC42L</t>
  </si>
  <si>
    <t>BBC42R</t>
  </si>
  <si>
    <t>BEP</t>
  </si>
  <si>
    <t>BF3</t>
  </si>
  <si>
    <t>BF6</t>
  </si>
  <si>
    <t>BFD09</t>
  </si>
  <si>
    <t>CPU21</t>
  </si>
  <si>
    <t>CPU24</t>
  </si>
  <si>
    <t>DB27</t>
  </si>
  <si>
    <t>DB30</t>
  </si>
  <si>
    <t>OC332484</t>
  </si>
  <si>
    <t>OC332490</t>
  </si>
  <si>
    <t>OC332493</t>
  </si>
  <si>
    <t>OC332496</t>
  </si>
  <si>
    <t>OCD332484</t>
  </si>
  <si>
    <t>OCD332490</t>
  </si>
  <si>
    <t>OCD332493</t>
  </si>
  <si>
    <t>OCD332496</t>
  </si>
  <si>
    <t>PDB27</t>
  </si>
  <si>
    <t>ROT27</t>
  </si>
  <si>
    <t>SB30</t>
  </si>
  <si>
    <t>SB39</t>
  </si>
  <si>
    <t>SB42</t>
  </si>
  <si>
    <t>SM96</t>
  </si>
  <si>
    <t>TKP96</t>
  </si>
  <si>
    <t>U152484</t>
  </si>
  <si>
    <t>U152490</t>
  </si>
  <si>
    <t>U152493</t>
  </si>
  <si>
    <t>U152496</t>
  </si>
  <si>
    <t>U182493</t>
  </si>
  <si>
    <t>U242493</t>
  </si>
  <si>
    <t>U302484</t>
  </si>
  <si>
    <t>U302490</t>
  </si>
  <si>
    <t>U302493</t>
  </si>
  <si>
    <t>U302496</t>
  </si>
  <si>
    <t>VB21</t>
  </si>
  <si>
    <t>VB24</t>
  </si>
  <si>
    <t>VB27</t>
  </si>
  <si>
    <t>VB30</t>
  </si>
  <si>
    <t>VB33</t>
  </si>
  <si>
    <t>VBD27</t>
  </si>
  <si>
    <t>VBD30</t>
  </si>
  <si>
    <t>VSB21</t>
  </si>
  <si>
    <t>W0939</t>
  </si>
  <si>
    <t>W1239</t>
  </si>
  <si>
    <t>W1539</t>
  </si>
  <si>
    <t>W1839</t>
  </si>
  <si>
    <t>W2139</t>
  </si>
  <si>
    <t>W2439</t>
  </si>
  <si>
    <t>W2739</t>
  </si>
  <si>
    <t>W301824</t>
  </si>
  <si>
    <t>W302124</t>
  </si>
  <si>
    <t>W302424</t>
  </si>
  <si>
    <t>W3039</t>
  </si>
  <si>
    <t>W3339</t>
  </si>
  <si>
    <t>W3639</t>
  </si>
  <si>
    <t>WDC2439</t>
  </si>
  <si>
    <t>WEP42</t>
  </si>
  <si>
    <t>WF342</t>
  </si>
  <si>
    <t>WF396</t>
  </si>
  <si>
    <t>WF642</t>
  </si>
  <si>
    <t>WF696</t>
  </si>
  <si>
    <t>WLU301224</t>
  </si>
  <si>
    <t>WLU3012</t>
  </si>
  <si>
    <t>WLU301524</t>
  </si>
  <si>
    <t>WLU3015</t>
  </si>
  <si>
    <t>WLU301824</t>
  </si>
  <si>
    <t>WLU3018</t>
  </si>
  <si>
    <t>WLU302124</t>
  </si>
  <si>
    <t>WLU3021</t>
  </si>
  <si>
    <t>WLU302424</t>
  </si>
  <si>
    <t>WLU3024</t>
  </si>
  <si>
    <t>WLU331224</t>
  </si>
  <si>
    <t>WLU3312</t>
  </si>
  <si>
    <t>WLU331524</t>
  </si>
  <si>
    <t>WLU3315</t>
  </si>
  <si>
    <t>WLU331824</t>
  </si>
  <si>
    <t>WLU3318</t>
  </si>
  <si>
    <t>WLU332124</t>
  </si>
  <si>
    <t>WLU3321</t>
  </si>
  <si>
    <t>WLU332424</t>
  </si>
  <si>
    <t>WLU3324</t>
  </si>
  <si>
    <t>WLU361224</t>
  </si>
  <si>
    <t>WLU3612</t>
  </si>
  <si>
    <t>WLU361524</t>
  </si>
  <si>
    <t>WLU3615</t>
  </si>
  <si>
    <t>WLU361824</t>
  </si>
  <si>
    <t>WLU3618</t>
  </si>
  <si>
    <t>WLU362124</t>
  </si>
  <si>
    <t>WLU3621</t>
  </si>
  <si>
    <t>WLU362424</t>
  </si>
  <si>
    <t>WLU3624</t>
  </si>
  <si>
    <t>WSC30</t>
  </si>
  <si>
    <t>WSC36</t>
  </si>
  <si>
    <t>WSC39</t>
  </si>
  <si>
    <t>WSC42</t>
  </si>
  <si>
    <t>WSCO30</t>
  </si>
  <si>
    <t>WSCO36</t>
  </si>
  <si>
    <t>WSCO39</t>
  </si>
  <si>
    <t>WSCO42</t>
  </si>
  <si>
    <t>WSU301224</t>
  </si>
  <si>
    <t>WSU3012</t>
  </si>
  <si>
    <t>WSU301524</t>
  </si>
  <si>
    <t>WSU3015</t>
  </si>
  <si>
    <t>WSU301824</t>
  </si>
  <si>
    <t>WSU3018</t>
  </si>
  <si>
    <t>WSU302124</t>
  </si>
  <si>
    <t>WSU3021</t>
  </si>
  <si>
    <t>WSU302424</t>
  </si>
  <si>
    <t>WSU3024</t>
  </si>
  <si>
    <t>WSU331224</t>
  </si>
  <si>
    <t>WSU3312</t>
  </si>
  <si>
    <t>WSU331524</t>
  </si>
  <si>
    <t>WSU3315</t>
  </si>
  <si>
    <t>WSU331824</t>
  </si>
  <si>
    <t>WSU3318</t>
  </si>
  <si>
    <t>WSU332124</t>
  </si>
  <si>
    <t>WSU3321</t>
  </si>
  <si>
    <t>WSU332424</t>
  </si>
  <si>
    <t>WSU3324</t>
  </si>
  <si>
    <t>WSU361224</t>
  </si>
  <si>
    <t>WSU3612</t>
  </si>
  <si>
    <t>WSU361524</t>
  </si>
  <si>
    <t>WSU3615</t>
  </si>
  <si>
    <t>WSU361824</t>
  </si>
  <si>
    <t>WSU3618</t>
  </si>
  <si>
    <t>WSU362124</t>
  </si>
  <si>
    <t>WSU3621</t>
  </si>
  <si>
    <t>WSU362424</t>
  </si>
  <si>
    <t>WSU3624</t>
  </si>
  <si>
    <t>EURO Cabinets - Nov. 2016 file creation</t>
  </si>
  <si>
    <t>Reclaimed Walnut</t>
  </si>
  <si>
    <t xml:space="preserve">WARHOL    </t>
  </si>
  <si>
    <t xml:space="preserve">BASE      </t>
  </si>
  <si>
    <t xml:space="preserve">BELLAIRE  </t>
  </si>
  <si>
    <t xml:space="preserve">RUSTIC    </t>
  </si>
  <si>
    <t xml:space="preserve">REC WAL   </t>
  </si>
  <si>
    <t xml:space="preserve">RUSHMORE  </t>
  </si>
  <si>
    <t xml:space="preserve">MONROE    </t>
  </si>
  <si>
    <t xml:space="preserve">ACCESSORY </t>
  </si>
  <si>
    <t xml:space="preserve">OVEN      </t>
  </si>
  <si>
    <t xml:space="preserve">UTILITY   </t>
  </si>
  <si>
    <t xml:space="preserve">UTILTIY   </t>
  </si>
  <si>
    <t xml:space="preserve">VANITY    </t>
  </si>
  <si>
    <t xml:space="preserve">WALL      </t>
  </si>
  <si>
    <t>2FD18SR</t>
  </si>
  <si>
    <t>2FD18SB</t>
  </si>
  <si>
    <t>2FD21SB</t>
  </si>
  <si>
    <t>2FD24SB</t>
  </si>
  <si>
    <t>3FD18SB</t>
  </si>
  <si>
    <t>3FD21SB</t>
  </si>
  <si>
    <t>3FD24SB</t>
  </si>
  <si>
    <t>B09SB</t>
  </si>
  <si>
    <t>B12SB</t>
  </si>
  <si>
    <t>B15SB</t>
  </si>
  <si>
    <t>B18SB</t>
  </si>
  <si>
    <t>B21SB</t>
  </si>
  <si>
    <t>B24SB</t>
  </si>
  <si>
    <t>B27SB</t>
  </si>
  <si>
    <t>B30SB</t>
  </si>
  <si>
    <t>B33SB</t>
  </si>
  <si>
    <t>B36SB</t>
  </si>
  <si>
    <t>BBC39LSB</t>
  </si>
  <si>
    <t>BBC39RSB</t>
  </si>
  <si>
    <t>BBC42LSB</t>
  </si>
  <si>
    <t>BBC42RSB</t>
  </si>
  <si>
    <t>BBPSB</t>
  </si>
  <si>
    <t>BCC33SB</t>
  </si>
  <si>
    <t>BCC36SB</t>
  </si>
  <si>
    <t>BDC36SB</t>
  </si>
  <si>
    <t>BEPSB</t>
  </si>
  <si>
    <t>BF3SB</t>
  </si>
  <si>
    <t>BF6SB</t>
  </si>
  <si>
    <t>BFD09SB</t>
  </si>
  <si>
    <t>BFD12SB</t>
  </si>
  <si>
    <t>BFD15SB</t>
  </si>
  <si>
    <t>BFD18SB</t>
  </si>
  <si>
    <t>BFD21SB</t>
  </si>
  <si>
    <t>BFD24SB</t>
  </si>
  <si>
    <t>BFD27SB</t>
  </si>
  <si>
    <t>BFD30SB</t>
  </si>
  <si>
    <t>BFD33SB</t>
  </si>
  <si>
    <t>BFD36SB</t>
  </si>
  <si>
    <t>CPU18SB</t>
  </si>
  <si>
    <t>CPU21SB</t>
  </si>
  <si>
    <t>CPU24SB</t>
  </si>
  <si>
    <t>CSB42SB</t>
  </si>
  <si>
    <t>DB12SB</t>
  </si>
  <si>
    <t>DB15SB</t>
  </si>
  <si>
    <t>DB18SB</t>
  </si>
  <si>
    <t>DB21SB</t>
  </si>
  <si>
    <t>DB24SB</t>
  </si>
  <si>
    <t>DB27SB</t>
  </si>
  <si>
    <t>DB30SB</t>
  </si>
  <si>
    <t>OC332484SB</t>
  </si>
  <si>
    <t>OC332490SB</t>
  </si>
  <si>
    <t>OC332493SB</t>
  </si>
  <si>
    <t>OC332496SB</t>
  </si>
  <si>
    <t>OCD332484SB</t>
  </si>
  <si>
    <t>OCD332490SB</t>
  </si>
  <si>
    <t>OCD332493SB</t>
  </si>
  <si>
    <t>OCD332496SB</t>
  </si>
  <si>
    <t>PD30SB</t>
  </si>
  <si>
    <t>PDB24SB</t>
  </si>
  <si>
    <t>PDB27SB</t>
  </si>
  <si>
    <t>PDB30SB</t>
  </si>
  <si>
    <t>REPSB</t>
  </si>
  <si>
    <t>ROT18SB</t>
  </si>
  <si>
    <t>ROT21SB</t>
  </si>
  <si>
    <t>ROT24SB</t>
  </si>
  <si>
    <t>ROT27SB</t>
  </si>
  <si>
    <t>ROT30SB</t>
  </si>
  <si>
    <t>SB30SB</t>
  </si>
  <si>
    <t>SB33SB</t>
  </si>
  <si>
    <t>SB36SB</t>
  </si>
  <si>
    <t>SB39SB</t>
  </si>
  <si>
    <t>SB42SB</t>
  </si>
  <si>
    <t>SM96SB</t>
  </si>
  <si>
    <t>TK96SB</t>
  </si>
  <si>
    <t>TKP96SB</t>
  </si>
  <si>
    <t>U152484SB</t>
  </si>
  <si>
    <t>U152490SB</t>
  </si>
  <si>
    <t>U152493SB</t>
  </si>
  <si>
    <t>U152496SB</t>
  </si>
  <si>
    <t>U182484SB</t>
  </si>
  <si>
    <t>U182490SB</t>
  </si>
  <si>
    <t>U182493SB</t>
  </si>
  <si>
    <t>U182496SB</t>
  </si>
  <si>
    <t>U242484SB</t>
  </si>
  <si>
    <t>U242490SB</t>
  </si>
  <si>
    <t>U242493SB</t>
  </si>
  <si>
    <t>U242496SB</t>
  </si>
  <si>
    <t>U302484SB</t>
  </si>
  <si>
    <t>U302490SB</t>
  </si>
  <si>
    <t>U302493SB</t>
  </si>
  <si>
    <t>U302496SB</t>
  </si>
  <si>
    <t>VB12SB</t>
  </si>
  <si>
    <t>VB15SB</t>
  </si>
  <si>
    <t>VB18SB</t>
  </si>
  <si>
    <t>VB21SB</t>
  </si>
  <si>
    <t>VB24SB</t>
  </si>
  <si>
    <t>VB27SB</t>
  </si>
  <si>
    <t>VB30SB</t>
  </si>
  <si>
    <t>VB33SB</t>
  </si>
  <si>
    <t>VBD12SB</t>
  </si>
  <si>
    <t>VBD12SC</t>
  </si>
  <si>
    <t>VBD15SB</t>
  </si>
  <si>
    <t>VBD18SB</t>
  </si>
  <si>
    <t>VBD21SB</t>
  </si>
  <si>
    <t>VBD24SB</t>
  </si>
  <si>
    <t>VBD27SB</t>
  </si>
  <si>
    <t>VBD30SB</t>
  </si>
  <si>
    <t>VSB21SB</t>
  </si>
  <si>
    <t>VSB24SB</t>
  </si>
  <si>
    <t>VSB27SB</t>
  </si>
  <si>
    <t>VSB30SB</t>
  </si>
  <si>
    <t>VSB33SB</t>
  </si>
  <si>
    <t>VSB36SB</t>
  </si>
  <si>
    <t>W0930SB</t>
  </si>
  <si>
    <t>W0936SB</t>
  </si>
  <si>
    <t>W0939SB</t>
  </si>
  <si>
    <t>W0942SB</t>
  </si>
  <si>
    <t>W1230SB</t>
  </si>
  <si>
    <t>W1236SB</t>
  </si>
  <si>
    <t>W1239SB</t>
  </si>
  <si>
    <t>W1242SB</t>
  </si>
  <si>
    <t>W1530SB</t>
  </si>
  <si>
    <t>W1536SB</t>
  </si>
  <si>
    <t>W1539SB</t>
  </si>
  <si>
    <t>W1542SB</t>
  </si>
  <si>
    <t>W1830SB</t>
  </si>
  <si>
    <t>W1836SB</t>
  </si>
  <si>
    <t>W1839SB</t>
  </si>
  <si>
    <t>W1842SB</t>
  </si>
  <si>
    <t>W2130SB</t>
  </si>
  <si>
    <t>W2136SB</t>
  </si>
  <si>
    <t>W2139SB</t>
  </si>
  <si>
    <t>W2142SB</t>
  </si>
  <si>
    <t>W2430SB</t>
  </si>
  <si>
    <t>W2436SB</t>
  </si>
  <si>
    <t>W2439SB</t>
  </si>
  <si>
    <t>W2442SB</t>
  </si>
  <si>
    <t>W2730SB</t>
  </si>
  <si>
    <t>W2736SB</t>
  </si>
  <si>
    <t>W2739SB</t>
  </si>
  <si>
    <t>W2742SB</t>
  </si>
  <si>
    <t>W301224SB</t>
  </si>
  <si>
    <t>W3012SB</t>
  </si>
  <si>
    <t>W301524SB</t>
  </si>
  <si>
    <t>W3015SB</t>
  </si>
  <si>
    <t>W301824SB</t>
  </si>
  <si>
    <t>W3018SB</t>
  </si>
  <si>
    <t>W302124SB</t>
  </si>
  <si>
    <t>W3021SB</t>
  </si>
  <si>
    <t>W302424SB</t>
  </si>
  <si>
    <t>W3024SB</t>
  </si>
  <si>
    <t>W3030SB</t>
  </si>
  <si>
    <t>W3036SB</t>
  </si>
  <si>
    <t>W3039SB</t>
  </si>
  <si>
    <t>W3042SB</t>
  </si>
  <si>
    <t>W331224SB</t>
  </si>
  <si>
    <t>W3312SB</t>
  </si>
  <si>
    <t>W331524SB</t>
  </si>
  <si>
    <t>W3315SB</t>
  </si>
  <si>
    <t>W331824SB</t>
  </si>
  <si>
    <t>W3318SB</t>
  </si>
  <si>
    <t>W332124SB</t>
  </si>
  <si>
    <t>W3321SB</t>
  </si>
  <si>
    <t>W332424SB</t>
  </si>
  <si>
    <t>W3324SB</t>
  </si>
  <si>
    <t>W3330SB</t>
  </si>
  <si>
    <t>W3336SB</t>
  </si>
  <si>
    <t>W3339SB</t>
  </si>
  <si>
    <t>W3342SB</t>
  </si>
  <si>
    <t>W361224SB</t>
  </si>
  <si>
    <t>W3612SB</t>
  </si>
  <si>
    <t>W361524SB</t>
  </si>
  <si>
    <t>W3615SB</t>
  </si>
  <si>
    <t>W361824SB</t>
  </si>
  <si>
    <t>W3618SB</t>
  </si>
  <si>
    <t>W362124SB</t>
  </si>
  <si>
    <t>W3621SB</t>
  </si>
  <si>
    <t>W362424SB</t>
  </si>
  <si>
    <t>W3624SB</t>
  </si>
  <si>
    <t>W3630SB</t>
  </si>
  <si>
    <t>W3636SB</t>
  </si>
  <si>
    <t>W3639SB</t>
  </si>
  <si>
    <t>W3642SB</t>
  </si>
  <si>
    <t>WDC2430SB</t>
  </si>
  <si>
    <t>WDC2436SB</t>
  </si>
  <si>
    <t>WDC2439SB</t>
  </si>
  <si>
    <t>WDC2442SB</t>
  </si>
  <si>
    <t>WEP42SB</t>
  </si>
  <si>
    <t>WF342SB</t>
  </si>
  <si>
    <t>WF396SB</t>
  </si>
  <si>
    <t>WF642SB</t>
  </si>
  <si>
    <t>WF696SB</t>
  </si>
  <si>
    <t>WLU301224SB</t>
  </si>
  <si>
    <t>WLU3012SB</t>
  </si>
  <si>
    <t>WLU301524SB</t>
  </si>
  <si>
    <t>WLU3015SB</t>
  </si>
  <si>
    <t>WLU301824SB</t>
  </si>
  <si>
    <t>WLU3018SB</t>
  </si>
  <si>
    <t>WLU302124SB</t>
  </si>
  <si>
    <t>WLU3021SB</t>
  </si>
  <si>
    <t>WLU302424SB</t>
  </si>
  <si>
    <t>WLU3024SB</t>
  </si>
  <si>
    <t>WLU331224SB</t>
  </si>
  <si>
    <t>WLU3312SB</t>
  </si>
  <si>
    <t>WLU331524SB</t>
  </si>
  <si>
    <t>WLU3315SB</t>
  </si>
  <si>
    <t>WLU331824SB</t>
  </si>
  <si>
    <t>WLU3318SB</t>
  </si>
  <si>
    <t>WLU332124SB</t>
  </si>
  <si>
    <t>WLU3321SB</t>
  </si>
  <si>
    <t>WLU332424SB</t>
  </si>
  <si>
    <t>WLU3324SB</t>
  </si>
  <si>
    <t>WLU361224SB</t>
  </si>
  <si>
    <t>WLU3612SB</t>
  </si>
  <si>
    <t>WLU361524SB</t>
  </si>
  <si>
    <t>WLU3615SB</t>
  </si>
  <si>
    <t>WLU361824SB</t>
  </si>
  <si>
    <t>WLU3618SB</t>
  </si>
  <si>
    <t>WLU362124SB</t>
  </si>
  <si>
    <t>WLU3621SB</t>
  </si>
  <si>
    <t>WLU362424SB</t>
  </si>
  <si>
    <t>WLU3624SB</t>
  </si>
  <si>
    <t>WSC30SB</t>
  </si>
  <si>
    <t>WSC36SB</t>
  </si>
  <si>
    <t>WSC39SB</t>
  </si>
  <si>
    <t>WSC42SB</t>
  </si>
  <si>
    <t>WSCO30SB</t>
  </si>
  <si>
    <t>WSCO36SB</t>
  </si>
  <si>
    <t>WSCO39SB</t>
  </si>
  <si>
    <t>WSCO42SB</t>
  </si>
  <si>
    <t>WSU301224SB</t>
  </si>
  <si>
    <t>WSU3012SB</t>
  </si>
  <si>
    <t>WSU301524SB</t>
  </si>
  <si>
    <t>WSU3015SB</t>
  </si>
  <si>
    <t>WSU301824SB</t>
  </si>
  <si>
    <t>WSU3018SB</t>
  </si>
  <si>
    <t>WSU302124SB</t>
  </si>
  <si>
    <t>WSU3021SB</t>
  </si>
  <si>
    <t>WSU302424SB</t>
  </si>
  <si>
    <t>WSU3024SB</t>
  </si>
  <si>
    <t>WSU331224SB</t>
  </si>
  <si>
    <t>WSU3312SB</t>
  </si>
  <si>
    <t>WSU331524SB</t>
  </si>
  <si>
    <t>WSU3315SB</t>
  </si>
  <si>
    <t>WSU331824SB</t>
  </si>
  <si>
    <t>WSU3318SB</t>
  </si>
  <si>
    <t>WSU332124SB</t>
  </si>
  <si>
    <t>WSU3321SB</t>
  </si>
  <si>
    <t>WSU332424SB</t>
  </si>
  <si>
    <t>WSU3324SB</t>
  </si>
  <si>
    <t>WSU361224SB</t>
  </si>
  <si>
    <t>WSU3612SB</t>
  </si>
  <si>
    <t>WSU361524SB</t>
  </si>
  <si>
    <t>WSU3615SB</t>
  </si>
  <si>
    <t>WSU361824SB</t>
  </si>
  <si>
    <t>WSU3618SB</t>
  </si>
  <si>
    <t>WSU362124SB</t>
  </si>
  <si>
    <t>WSU3621SB</t>
  </si>
  <si>
    <t>WSU362424SB</t>
  </si>
  <si>
    <t>WSU3624SB</t>
  </si>
  <si>
    <t>2FD21SR</t>
  </si>
  <si>
    <t>2FD24SR</t>
  </si>
  <si>
    <t>3FD18SR</t>
  </si>
  <si>
    <t>3FD21SR</t>
  </si>
  <si>
    <t>3FD24SR</t>
  </si>
  <si>
    <t>B09SR</t>
  </si>
  <si>
    <t>B12SR</t>
  </si>
  <si>
    <t>B15SR</t>
  </si>
  <si>
    <t>B18SR</t>
  </si>
  <si>
    <t>B21SR</t>
  </si>
  <si>
    <t>B24SR</t>
  </si>
  <si>
    <t>B27SR</t>
  </si>
  <si>
    <t>B30SR</t>
  </si>
  <si>
    <t>B33SR</t>
  </si>
  <si>
    <t>B36SR</t>
  </si>
  <si>
    <t>BBC39LSR</t>
  </si>
  <si>
    <t>BBC39RSR</t>
  </si>
  <si>
    <t>BBC42LSR</t>
  </si>
  <si>
    <t>BBC42RSR</t>
  </si>
  <si>
    <t>BBPSR</t>
  </si>
  <si>
    <t>BCC33SR</t>
  </si>
  <si>
    <t>BCC36SR</t>
  </si>
  <si>
    <t>BDC36SR</t>
  </si>
  <si>
    <t>BEPSR</t>
  </si>
  <si>
    <t>BF3SR</t>
  </si>
  <si>
    <t>BF6SR</t>
  </si>
  <si>
    <t>BFD09SR</t>
  </si>
  <si>
    <t>BFD12SR</t>
  </si>
  <si>
    <t>BFD15SR</t>
  </si>
  <si>
    <t>BFD18SR</t>
  </si>
  <si>
    <t>BFD21SR</t>
  </si>
  <si>
    <t>BFD24SR</t>
  </si>
  <si>
    <t>BFD27SR</t>
  </si>
  <si>
    <t>BFD30SR</t>
  </si>
  <si>
    <t>BFD33SR</t>
  </si>
  <si>
    <t>BFD36SR</t>
  </si>
  <si>
    <t>CPU18SR</t>
  </si>
  <si>
    <t>CPU21SR</t>
  </si>
  <si>
    <t>CPU24SR</t>
  </si>
  <si>
    <t>CSB42SR</t>
  </si>
  <si>
    <t>DB12SR</t>
  </si>
  <si>
    <t>DB15SR</t>
  </si>
  <si>
    <t>DB18SR</t>
  </si>
  <si>
    <t>DB21SR</t>
  </si>
  <si>
    <t>DB24SR</t>
  </si>
  <si>
    <t>DB27SR</t>
  </si>
  <si>
    <t>DB30SR</t>
  </si>
  <si>
    <t>OC332484SR</t>
  </si>
  <si>
    <t>OC332490SR</t>
  </si>
  <si>
    <t>OC332493SR</t>
  </si>
  <si>
    <t>OC332496SR</t>
  </si>
  <si>
    <t>OCD332484SR</t>
  </si>
  <si>
    <t>OCD332490SR</t>
  </si>
  <si>
    <t>OCD332493SR</t>
  </si>
  <si>
    <t>OCD332496SR</t>
  </si>
  <si>
    <t>PD30SR</t>
  </si>
  <si>
    <t>PDB24SR</t>
  </si>
  <si>
    <t>PDB27SR</t>
  </si>
  <si>
    <t>PDB30SR</t>
  </si>
  <si>
    <t>REPSR</t>
  </si>
  <si>
    <t>ROT18SR</t>
  </si>
  <si>
    <t>ROT21SR</t>
  </si>
  <si>
    <t>ROT24SR</t>
  </si>
  <si>
    <t>ROT27SR</t>
  </si>
  <si>
    <t>ROT30SR</t>
  </si>
  <si>
    <t>SB30SR</t>
  </si>
  <si>
    <t>SB33SR</t>
  </si>
  <si>
    <t>SB36SR</t>
  </si>
  <si>
    <t>SB39SR</t>
  </si>
  <si>
    <t>SB42SR</t>
  </si>
  <si>
    <t>SM96SR</t>
  </si>
  <si>
    <t>TK96SR</t>
  </si>
  <si>
    <t>TKP96SR</t>
  </si>
  <si>
    <t>U152484SR</t>
  </si>
  <si>
    <t>U152490SR</t>
  </si>
  <si>
    <t>U152493SR</t>
  </si>
  <si>
    <t>U152496SR</t>
  </si>
  <si>
    <t>U182484SR</t>
  </si>
  <si>
    <t>U182490SR</t>
  </si>
  <si>
    <t>U182493SR</t>
  </si>
  <si>
    <t>U182496SR</t>
  </si>
  <si>
    <t>U242484SR</t>
  </si>
  <si>
    <t>U242490SR</t>
  </si>
  <si>
    <t>U242493SR</t>
  </si>
  <si>
    <t>U242496SR</t>
  </si>
  <si>
    <t>U302484SR</t>
  </si>
  <si>
    <t>U302490SR</t>
  </si>
  <si>
    <t>U302493SR</t>
  </si>
  <si>
    <t>U302496SR</t>
  </si>
  <si>
    <t>VB12SR</t>
  </si>
  <si>
    <t>VB15SR</t>
  </si>
  <si>
    <t>VB18SR</t>
  </si>
  <si>
    <t>VB21SR</t>
  </si>
  <si>
    <t>VB24SR</t>
  </si>
  <si>
    <t>VB27SR</t>
  </si>
  <si>
    <t>VB30SR</t>
  </si>
  <si>
    <t>VB33SR</t>
  </si>
  <si>
    <t>VBD12SR</t>
  </si>
  <si>
    <t>VBD15SR</t>
  </si>
  <si>
    <t>VBD18SR</t>
  </si>
  <si>
    <t>VBD21SR</t>
  </si>
  <si>
    <t>VBD24SR</t>
  </si>
  <si>
    <t>VBD27SR</t>
  </si>
  <si>
    <t>VBD30SR</t>
  </si>
  <si>
    <t>VSB21SR</t>
  </si>
  <si>
    <t>VSB24SR</t>
  </si>
  <si>
    <t>VSB27SR</t>
  </si>
  <si>
    <t>VSB30SR</t>
  </si>
  <si>
    <t>VSB33SR</t>
  </si>
  <si>
    <t>VSB36SR</t>
  </si>
  <si>
    <t>W0930SR</t>
  </si>
  <si>
    <t>W0936SR</t>
  </si>
  <si>
    <t>W0939SR</t>
  </si>
  <si>
    <t>W0942SR</t>
  </si>
  <si>
    <t>W1230SR</t>
  </si>
  <si>
    <t>W1236SR</t>
  </si>
  <si>
    <t>W1239SR</t>
  </si>
  <si>
    <t>W1242SR</t>
  </si>
  <si>
    <t>W1530SR</t>
  </si>
  <si>
    <t>W1536SR</t>
  </si>
  <si>
    <t>W1539SR</t>
  </si>
  <si>
    <t>W1542SR</t>
  </si>
  <si>
    <t>W1830SR</t>
  </si>
  <si>
    <t>W1836SR</t>
  </si>
  <si>
    <t>W1839SR</t>
  </si>
  <si>
    <t>W1842SR</t>
  </si>
  <si>
    <t>W2130SR</t>
  </si>
  <si>
    <t>W2136SR</t>
  </si>
  <si>
    <t>W2139SR</t>
  </si>
  <si>
    <t>W2142SR</t>
  </si>
  <si>
    <t>W2430SR</t>
  </si>
  <si>
    <t>W2436SR</t>
  </si>
  <si>
    <t>W2439SR</t>
  </si>
  <si>
    <t>W2442SR</t>
  </si>
  <si>
    <t>W2730SR</t>
  </si>
  <si>
    <t>W2736SR</t>
  </si>
  <si>
    <t>W2739SR</t>
  </si>
  <si>
    <t>W2742SR</t>
  </si>
  <si>
    <t>W301224SR</t>
  </si>
  <si>
    <t>W3012SR</t>
  </si>
  <si>
    <t>W301524SR</t>
  </si>
  <si>
    <t>W3015SR</t>
  </si>
  <si>
    <t>W301824SR</t>
  </si>
  <si>
    <t>W3018SR</t>
  </si>
  <si>
    <t>W302124SR</t>
  </si>
  <si>
    <t>W3021SR</t>
  </si>
  <si>
    <t>W302424SR</t>
  </si>
  <si>
    <t>W3024SR</t>
  </si>
  <si>
    <t>W3030SR</t>
  </si>
  <si>
    <t>W3036SR</t>
  </si>
  <si>
    <t>W3039SR</t>
  </si>
  <si>
    <t>W3042SR</t>
  </si>
  <si>
    <t>W331224SR</t>
  </si>
  <si>
    <t>W3312SR</t>
  </si>
  <si>
    <t>W331524SR</t>
  </si>
  <si>
    <t>W3315SR</t>
  </si>
  <si>
    <t>W331824SR</t>
  </si>
  <si>
    <t>W3318SR</t>
  </si>
  <si>
    <t>W332124SR</t>
  </si>
  <si>
    <t>W3321SR</t>
  </si>
  <si>
    <t>W332424SR</t>
  </si>
  <si>
    <t>W3324SR</t>
  </si>
  <si>
    <t>W3330SR</t>
  </si>
  <si>
    <t>W3336SR</t>
  </si>
  <si>
    <t>W3339SR</t>
  </si>
  <si>
    <t>W3342SR</t>
  </si>
  <si>
    <t>W361224SR</t>
  </si>
  <si>
    <t>W3612SR</t>
  </si>
  <si>
    <t>W361524SR</t>
  </si>
  <si>
    <t>W3615SR</t>
  </si>
  <si>
    <t>W361824SR</t>
  </si>
  <si>
    <t>W3618SR</t>
  </si>
  <si>
    <t>W362124SR</t>
  </si>
  <si>
    <t>W3621SR</t>
  </si>
  <si>
    <t>W362424SR</t>
  </si>
  <si>
    <t>W3624SR</t>
  </si>
  <si>
    <t>W3630SR</t>
  </si>
  <si>
    <t>W3636SR</t>
  </si>
  <si>
    <t>W3639SR</t>
  </si>
  <si>
    <t>W3642SR</t>
  </si>
  <si>
    <t>WDC2430SR</t>
  </si>
  <si>
    <t>WDC2436SR</t>
  </si>
  <si>
    <t>WDC2439SR</t>
  </si>
  <si>
    <t>WDC2442SR</t>
  </si>
  <si>
    <t>WEP42SR</t>
  </si>
  <si>
    <t>WF342SR</t>
  </si>
  <si>
    <t>WF396SR</t>
  </si>
  <si>
    <t>WF642SR</t>
  </si>
  <si>
    <t>WF696SR</t>
  </si>
  <si>
    <t>WLU301224SR</t>
  </si>
  <si>
    <t>WLU3012SR</t>
  </si>
  <si>
    <t>WLU301524SR</t>
  </si>
  <si>
    <t>WLU3015SR</t>
  </si>
  <si>
    <t>WLU301824SR</t>
  </si>
  <si>
    <t>WLU3018SR</t>
  </si>
  <si>
    <t>WLU302124SR</t>
  </si>
  <si>
    <t>WLU3021SR</t>
  </si>
  <si>
    <t>WLU302424SR</t>
  </si>
  <si>
    <t>WLU3024SR</t>
  </si>
  <si>
    <t>WLU331224SR</t>
  </si>
  <si>
    <t>WLU3312SR</t>
  </si>
  <si>
    <t>WLU331524SR</t>
  </si>
  <si>
    <t>WLU3315SR</t>
  </si>
  <si>
    <t>WLU331824SR</t>
  </si>
  <si>
    <t>WLU3318SR</t>
  </si>
  <si>
    <t>WLU332124SR</t>
  </si>
  <si>
    <t>WLU3321SR</t>
  </si>
  <si>
    <t>WLU332424SR</t>
  </si>
  <si>
    <t>WLU3324SR</t>
  </si>
  <si>
    <t>WLU361224SR</t>
  </si>
  <si>
    <t>WLU3612SR</t>
  </si>
  <si>
    <t>WLU361524SR</t>
  </si>
  <si>
    <t>WLU3615SR</t>
  </si>
  <si>
    <t>WLU361824SR</t>
  </si>
  <si>
    <t>WLU3618SR</t>
  </si>
  <si>
    <t>WLU362124SR</t>
  </si>
  <si>
    <t>WLU3621SR</t>
  </si>
  <si>
    <t>WLU362424SR</t>
  </si>
  <si>
    <t>WLU3624SR</t>
  </si>
  <si>
    <t>WSC30SR</t>
  </si>
  <si>
    <t>WSC36SR</t>
  </si>
  <si>
    <t>WSC39SR</t>
  </si>
  <si>
    <t>WSC42SR</t>
  </si>
  <si>
    <t>WSCO30SR</t>
  </si>
  <si>
    <t>WSCO36SR</t>
  </si>
  <si>
    <t>WSCO39SR</t>
  </si>
  <si>
    <t>WSCO42SR</t>
  </si>
  <si>
    <t>WSU301224SR</t>
  </si>
  <si>
    <t>WSU3012SR</t>
  </si>
  <si>
    <t>WSU301524SR</t>
  </si>
  <si>
    <t>WSU3015SR</t>
  </si>
  <si>
    <t>WSU301824SR</t>
  </si>
  <si>
    <t>WSU3018SR</t>
  </si>
  <si>
    <t>WSU302124SR</t>
  </si>
  <si>
    <t>WSU3021SR</t>
  </si>
  <si>
    <t>WSU302424SR</t>
  </si>
  <si>
    <t>WSU3024SR</t>
  </si>
  <si>
    <t>WSU331224SR</t>
  </si>
  <si>
    <t>WSU3312SR</t>
  </si>
  <si>
    <t>WSU331524SR</t>
  </si>
  <si>
    <t>WSU3315SR</t>
  </si>
  <si>
    <t>WSU331824SR</t>
  </si>
  <si>
    <t>WSU3318SR</t>
  </si>
  <si>
    <t>WSU332124SR</t>
  </si>
  <si>
    <t>WSU3321SR</t>
  </si>
  <si>
    <t>WSU332424SR</t>
  </si>
  <si>
    <t>WSU3324SR</t>
  </si>
  <si>
    <t>WSU361224SR</t>
  </si>
  <si>
    <t>WSU3612SR</t>
  </si>
  <si>
    <t>WSU361524SR</t>
  </si>
  <si>
    <t>WSU3615SR</t>
  </si>
  <si>
    <t>WSU361824SR</t>
  </si>
  <si>
    <t>WSU3618SR</t>
  </si>
  <si>
    <t>WSU362124SR</t>
  </si>
  <si>
    <t>WSU3621SR</t>
  </si>
  <si>
    <t>WSU362424SR</t>
  </si>
  <si>
    <t>WSU3624SR</t>
  </si>
  <si>
    <t>2FD18SM</t>
  </si>
  <si>
    <t>2FD21SM</t>
  </si>
  <si>
    <t>2FD24SM</t>
  </si>
  <si>
    <t>3FD18SM</t>
  </si>
  <si>
    <t>3FD21SM</t>
  </si>
  <si>
    <t>3FD24SM</t>
  </si>
  <si>
    <t>B09SM</t>
  </si>
  <si>
    <t>B12SM</t>
  </si>
  <si>
    <t>B15SM</t>
  </si>
  <si>
    <t>B18SM</t>
  </si>
  <si>
    <t>B21SM</t>
  </si>
  <si>
    <t>B24SM</t>
  </si>
  <si>
    <t>B27SM</t>
  </si>
  <si>
    <t>B30SM</t>
  </si>
  <si>
    <t>B33SM</t>
  </si>
  <si>
    <t>B36SM</t>
  </si>
  <si>
    <t>BBC39LSM</t>
  </si>
  <si>
    <t>BBC39RSM</t>
  </si>
  <si>
    <t>BBC42LSM</t>
  </si>
  <si>
    <t>BBC42RSM</t>
  </si>
  <si>
    <t>BBPSM</t>
  </si>
  <si>
    <t>BCC33SM</t>
  </si>
  <si>
    <t>BCC36SM</t>
  </si>
  <si>
    <t>BDC36SM</t>
  </si>
  <si>
    <t>BEPSM</t>
  </si>
  <si>
    <t>BF3SM</t>
  </si>
  <si>
    <t>BF6SM</t>
  </si>
  <si>
    <t>BFD09SM</t>
  </si>
  <si>
    <t>BFD12SM</t>
  </si>
  <si>
    <t>BFD15SM</t>
  </si>
  <si>
    <t>BFD18SM</t>
  </si>
  <si>
    <t>BFD21SM</t>
  </si>
  <si>
    <t>BFD24SM</t>
  </si>
  <si>
    <t>BFD27SM</t>
  </si>
  <si>
    <t>BFD30SM</t>
  </si>
  <si>
    <t>BFD33SM</t>
  </si>
  <si>
    <t>BFD36SM</t>
  </si>
  <si>
    <t>CPU18SM</t>
  </si>
  <si>
    <t>CPU21SM</t>
  </si>
  <si>
    <t>CPU24SM</t>
  </si>
  <si>
    <t>CSB42SM</t>
  </si>
  <si>
    <t>DB12SM</t>
  </si>
  <si>
    <t>DB15SM</t>
  </si>
  <si>
    <t>DB18SM</t>
  </si>
  <si>
    <t>DB21SM</t>
  </si>
  <si>
    <t>DB24SM</t>
  </si>
  <si>
    <t>DB27SM</t>
  </si>
  <si>
    <t>DB30SM</t>
  </si>
  <si>
    <t>OC332484SM</t>
  </si>
  <si>
    <t>OC332490SM</t>
  </si>
  <si>
    <t>OC332493SM</t>
  </si>
  <si>
    <t>OC332496SM</t>
  </si>
  <si>
    <t>OCD332484SM</t>
  </si>
  <si>
    <t>OCD332490SM</t>
  </si>
  <si>
    <t>OCD332493SM</t>
  </si>
  <si>
    <t>OCD332496SM</t>
  </si>
  <si>
    <t>PD30SM</t>
  </si>
  <si>
    <t>PDB24SM</t>
  </si>
  <si>
    <t>PDB27SM</t>
  </si>
  <si>
    <t>PDB30SM</t>
  </si>
  <si>
    <t>REPSM</t>
  </si>
  <si>
    <t>ROT18SM</t>
  </si>
  <si>
    <t>ROT21SM</t>
  </si>
  <si>
    <t>ROT24SM</t>
  </si>
  <si>
    <t>ROT27SM</t>
  </si>
  <si>
    <t>ROT30SM</t>
  </si>
  <si>
    <t>SB30SM</t>
  </si>
  <si>
    <t>SB33SM</t>
  </si>
  <si>
    <t>SB36SM</t>
  </si>
  <si>
    <t>SB39SM</t>
  </si>
  <si>
    <t>SB42SM</t>
  </si>
  <si>
    <t>SM96SM</t>
  </si>
  <si>
    <t>TK96SM</t>
  </si>
  <si>
    <t>TKP96SM</t>
  </si>
  <si>
    <t>U152484SM</t>
  </si>
  <si>
    <t>U152490SM</t>
  </si>
  <si>
    <t>U152493SM</t>
  </si>
  <si>
    <t>U152496SM</t>
  </si>
  <si>
    <t>U182484SM</t>
  </si>
  <si>
    <t>U182490SM</t>
  </si>
  <si>
    <t>U182493SM</t>
  </si>
  <si>
    <t>U182496SM</t>
  </si>
  <si>
    <t>U242484SM</t>
  </si>
  <si>
    <t>U242490SM</t>
  </si>
  <si>
    <t>U242493SM</t>
  </si>
  <si>
    <t>U242496SM</t>
  </si>
  <si>
    <t>U302484SM</t>
  </si>
  <si>
    <t>U302490SM</t>
  </si>
  <si>
    <t>U302493SM</t>
  </si>
  <si>
    <t>U302496SM</t>
  </si>
  <si>
    <t>VB12SM</t>
  </si>
  <si>
    <t>VB15SM</t>
  </si>
  <si>
    <t>VB18SM</t>
  </si>
  <si>
    <t>VB21SM</t>
  </si>
  <si>
    <t>VB24SM</t>
  </si>
  <si>
    <t>VB27SM</t>
  </si>
  <si>
    <t>VB30SM</t>
  </si>
  <si>
    <t>VB33SM</t>
  </si>
  <si>
    <t>VBD12SM</t>
  </si>
  <si>
    <t>VBD15SM</t>
  </si>
  <si>
    <t>VBD18SM</t>
  </si>
  <si>
    <t>VBD21SM</t>
  </si>
  <si>
    <t>VBD24SM</t>
  </si>
  <si>
    <t>VBD27SM</t>
  </si>
  <si>
    <t>VBD30SM</t>
  </si>
  <si>
    <t>VSB21SM</t>
  </si>
  <si>
    <t>VSB24SM</t>
  </si>
  <si>
    <t>VSB27SM</t>
  </si>
  <si>
    <t>VSB30SM</t>
  </si>
  <si>
    <t>VSB33SM</t>
  </si>
  <si>
    <t>VSB36SM</t>
  </si>
  <si>
    <t>W0930SM</t>
  </si>
  <si>
    <t>W0936SM</t>
  </si>
  <si>
    <t>W0939SM</t>
  </si>
  <si>
    <t>W0942SM</t>
  </si>
  <si>
    <t>W1230SM</t>
  </si>
  <si>
    <t>W1236SM</t>
  </si>
  <si>
    <t>W1239SM</t>
  </si>
  <si>
    <t>W1242SM</t>
  </si>
  <si>
    <t>W1530SM</t>
  </si>
  <si>
    <t>W1536SM</t>
  </si>
  <si>
    <t>W1539SM</t>
  </si>
  <si>
    <t>W1542SM</t>
  </si>
  <si>
    <t>W1830SM</t>
  </si>
  <si>
    <t>W1836SM</t>
  </si>
  <si>
    <t>W1839SM</t>
  </si>
  <si>
    <t>W1842SM</t>
  </si>
  <si>
    <t>W2130SM</t>
  </si>
  <si>
    <t>W2136SM</t>
  </si>
  <si>
    <t>W2139SM</t>
  </si>
  <si>
    <t>W2142SM</t>
  </si>
  <si>
    <t>W2430SM</t>
  </si>
  <si>
    <t>W2436SM</t>
  </si>
  <si>
    <t>W2439SM</t>
  </si>
  <si>
    <t>W2442SM</t>
  </si>
  <si>
    <t>W2730SM</t>
  </si>
  <si>
    <t>W2736SM</t>
  </si>
  <si>
    <t>W2739SM</t>
  </si>
  <si>
    <t>W2742SM</t>
  </si>
  <si>
    <t>W301224SM</t>
  </si>
  <si>
    <t>W3012SM</t>
  </si>
  <si>
    <t>W301524SM</t>
  </si>
  <si>
    <t>W3015SM</t>
  </si>
  <si>
    <t>W301824SM</t>
  </si>
  <si>
    <t>W3018SM</t>
  </si>
  <si>
    <t>W302124SM</t>
  </si>
  <si>
    <t>W3021SM</t>
  </si>
  <si>
    <t>W302424SM</t>
  </si>
  <si>
    <t>W3024SM</t>
  </si>
  <si>
    <t>W3030SM</t>
  </si>
  <si>
    <t>W3036SM</t>
  </si>
  <si>
    <t>W3039SM</t>
  </si>
  <si>
    <t>W3042SM</t>
  </si>
  <si>
    <t>W331224SM</t>
  </si>
  <si>
    <t>W3312SM</t>
  </si>
  <si>
    <t>W331524SM</t>
  </si>
  <si>
    <t>W3315SM</t>
  </si>
  <si>
    <t>W331824SM</t>
  </si>
  <si>
    <t>W3318SM</t>
  </si>
  <si>
    <t>W332124SM</t>
  </si>
  <si>
    <t>W3321SM</t>
  </si>
  <si>
    <t>W332424SM</t>
  </si>
  <si>
    <t>W3324SM</t>
  </si>
  <si>
    <t>W3330SM</t>
  </si>
  <si>
    <t>W3336SM</t>
  </si>
  <si>
    <t>W3339SM</t>
  </si>
  <si>
    <t>W3342SM</t>
  </si>
  <si>
    <t>W361224SM</t>
  </si>
  <si>
    <t>W3612SM</t>
  </si>
  <si>
    <t>W361524SM</t>
  </si>
  <si>
    <t>W3615SM</t>
  </si>
  <si>
    <t>W361824SM</t>
  </si>
  <si>
    <t>W3618SM</t>
  </si>
  <si>
    <t>W362124SM</t>
  </si>
  <si>
    <t>W3621SM</t>
  </si>
  <si>
    <t>W362424SM</t>
  </si>
  <si>
    <t>W3624SM</t>
  </si>
  <si>
    <t>W3630SM</t>
  </si>
  <si>
    <t>W3636SM</t>
  </si>
  <si>
    <t>W3639SM</t>
  </si>
  <si>
    <t>W3642SM</t>
  </si>
  <si>
    <t>WDC2430SM</t>
  </si>
  <si>
    <t>WDC2436SM</t>
  </si>
  <si>
    <t>WDC2439SM</t>
  </si>
  <si>
    <t>WDC2442SM</t>
  </si>
  <si>
    <t>WEP42SM</t>
  </si>
  <si>
    <t>WF342SM</t>
  </si>
  <si>
    <t>WF396SM</t>
  </si>
  <si>
    <t>WF642SM</t>
  </si>
  <si>
    <t>WF696SM</t>
  </si>
  <si>
    <t>WLU301224SM</t>
  </si>
  <si>
    <t>WLU3012SM</t>
  </si>
  <si>
    <t>WLU301524SM</t>
  </si>
  <si>
    <t>WLU3015SM</t>
  </si>
  <si>
    <t>WLU301824SM</t>
  </si>
  <si>
    <t>WLU3018SM</t>
  </si>
  <si>
    <t>WLU302124SM</t>
  </si>
  <si>
    <t>WLU3021SM</t>
  </si>
  <si>
    <t>WLU302424SM</t>
  </si>
  <si>
    <t>WLU3024SM</t>
  </si>
  <si>
    <t>WLU331224SM</t>
  </si>
  <si>
    <t>WLU3312SM</t>
  </si>
  <si>
    <t>WLU331524SM</t>
  </si>
  <si>
    <t>WLU3315SM</t>
  </si>
  <si>
    <t>WLU331824SM</t>
  </si>
  <si>
    <t>WLU3318SM</t>
  </si>
  <si>
    <t>WLU332124SM</t>
  </si>
  <si>
    <t>WLU3321SM</t>
  </si>
  <si>
    <t>WLU332424SM</t>
  </si>
  <si>
    <t>WLU3324SM</t>
  </si>
  <si>
    <t>WLU361224SM</t>
  </si>
  <si>
    <t>WLU3612SM</t>
  </si>
  <si>
    <t>WLU361524SM</t>
  </si>
  <si>
    <t>WLU3615SM</t>
  </si>
  <si>
    <t>WLU361824SM</t>
  </si>
  <si>
    <t>WLU3618SM</t>
  </si>
  <si>
    <t>WLU362124SM</t>
  </si>
  <si>
    <t>WLU3621SM</t>
  </si>
  <si>
    <t>WLU362424SM</t>
  </si>
  <si>
    <t>WLU3624SM</t>
  </si>
  <si>
    <t>WSC30SM</t>
  </si>
  <si>
    <t>WSC36SM</t>
  </si>
  <si>
    <t>WSC39SM</t>
  </si>
  <si>
    <t>WSC42SM</t>
  </si>
  <si>
    <t>WSCO30SM</t>
  </si>
  <si>
    <t>WSCO36SM</t>
  </si>
  <si>
    <t>WSCO39SM</t>
  </si>
  <si>
    <t>WSCO42SM</t>
  </si>
  <si>
    <t>WSU301224SM</t>
  </si>
  <si>
    <t>WSU3012SM</t>
  </si>
  <si>
    <t>WSU301524SM</t>
  </si>
  <si>
    <t>WSU3015SM</t>
  </si>
  <si>
    <t>WSU301824SM</t>
  </si>
  <si>
    <t>WSU3018SM</t>
  </si>
  <si>
    <t>WSU302124SM</t>
  </si>
  <si>
    <t>WSU3021SM</t>
  </si>
  <si>
    <t>WSU302424SM</t>
  </si>
  <si>
    <t>WSU3024SM</t>
  </si>
  <si>
    <t>WSU331224SM</t>
  </si>
  <si>
    <t>WSU3312SM</t>
  </si>
  <si>
    <t>WSU331524SM</t>
  </si>
  <si>
    <t>WSU3315SM</t>
  </si>
  <si>
    <t>WSU331824SM</t>
  </si>
  <si>
    <t>WSU3318SM</t>
  </si>
  <si>
    <t>WSU332124SM</t>
  </si>
  <si>
    <t>WSU3321SM</t>
  </si>
  <si>
    <t>WSU332424SM</t>
  </si>
  <si>
    <t>WSU3324SM</t>
  </si>
  <si>
    <t>WSU361224SM</t>
  </si>
  <si>
    <t>WSU3612SM</t>
  </si>
  <si>
    <t>WSU361524SM</t>
  </si>
  <si>
    <t>WSU3615SM</t>
  </si>
  <si>
    <t>WSU361824SM</t>
  </si>
  <si>
    <t>WSU3618SM</t>
  </si>
  <si>
    <t>WSU362124SM</t>
  </si>
  <si>
    <t>WSU3621SM</t>
  </si>
  <si>
    <t>WSU362424SM</t>
  </si>
  <si>
    <t>WSU3624SM</t>
  </si>
  <si>
    <t>2FD18SRT</t>
  </si>
  <si>
    <t>2FD21SRT</t>
  </si>
  <si>
    <t>2FD24SRT</t>
  </si>
  <si>
    <t>3FD18SRT</t>
  </si>
  <si>
    <t>3FD21SRT</t>
  </si>
  <si>
    <t>3FD24SRT</t>
  </si>
  <si>
    <t>B09SRT</t>
  </si>
  <si>
    <t>B12SRT</t>
  </si>
  <si>
    <t>B15SRT</t>
  </si>
  <si>
    <t>B18SRT</t>
  </si>
  <si>
    <t>B21SRT</t>
  </si>
  <si>
    <t>B24SRT</t>
  </si>
  <si>
    <t>B27SRT</t>
  </si>
  <si>
    <t>B30SRT</t>
  </si>
  <si>
    <t>B33SRT</t>
  </si>
  <si>
    <t>B36SRT</t>
  </si>
  <si>
    <t>BBC39LSRT</t>
  </si>
  <si>
    <t>BBC39RSRT</t>
  </si>
  <si>
    <t>BBC42LSRT</t>
  </si>
  <si>
    <t>BBC42RSPT</t>
  </si>
  <si>
    <t>BBC42RSRT</t>
  </si>
  <si>
    <t>BBPSRT</t>
  </si>
  <si>
    <t>BCC33SRT</t>
  </si>
  <si>
    <t>BCC36SRT</t>
  </si>
  <si>
    <t>BDC36SRT</t>
  </si>
  <si>
    <t>BEPSRT</t>
  </si>
  <si>
    <t>BF3SRT</t>
  </si>
  <si>
    <t>BF6SRT</t>
  </si>
  <si>
    <t>BFD09SRT</t>
  </si>
  <si>
    <t>BFD12SRT</t>
  </si>
  <si>
    <t>BFD15SRT</t>
  </si>
  <si>
    <t>BFD18SRT</t>
  </si>
  <si>
    <t>BFD21SRT</t>
  </si>
  <si>
    <t>BFD24SRT</t>
  </si>
  <si>
    <t>BFD27SRT</t>
  </si>
  <si>
    <t>BFD30SRT</t>
  </si>
  <si>
    <t>BFD33SRT</t>
  </si>
  <si>
    <t>BFD36SRT</t>
  </si>
  <si>
    <t>CPU18SRT</t>
  </si>
  <si>
    <t>CPU21SRT</t>
  </si>
  <si>
    <t>CPU24SRT</t>
  </si>
  <si>
    <t>CSB42SRT</t>
  </si>
  <si>
    <t>DB12SRT</t>
  </si>
  <si>
    <t>DB15SRT</t>
  </si>
  <si>
    <t>DB18SRT</t>
  </si>
  <si>
    <t>DB21SRT</t>
  </si>
  <si>
    <t>DB24SRT</t>
  </si>
  <si>
    <t>DB27SRT</t>
  </si>
  <si>
    <t>DB30SRT</t>
  </si>
  <si>
    <t>OC332484SRT</t>
  </si>
  <si>
    <t>OC332490SRT</t>
  </si>
  <si>
    <t>OC332493SRT</t>
  </si>
  <si>
    <t>OC332496SRT</t>
  </si>
  <si>
    <t>OCD332484SRT</t>
  </si>
  <si>
    <t>OCD332490SRT</t>
  </si>
  <si>
    <t>OCD332493SRT</t>
  </si>
  <si>
    <t>OCD332496SRT</t>
  </si>
  <si>
    <t>PD30SRT</t>
  </si>
  <si>
    <t>PDB24SRT</t>
  </si>
  <si>
    <t>PDB27SRT</t>
  </si>
  <si>
    <t>PDB30SRT</t>
  </si>
  <si>
    <t>REPSRT</t>
  </si>
  <si>
    <t>ROT18SRT</t>
  </si>
  <si>
    <t>ROT21SRT</t>
  </si>
  <si>
    <t>ROT24SRT</t>
  </si>
  <si>
    <t>ROT27SRT</t>
  </si>
  <si>
    <t>ROT30SRT</t>
  </si>
  <si>
    <t>SB30SRT</t>
  </si>
  <si>
    <t>SB33SRT</t>
  </si>
  <si>
    <t>SB36SRT</t>
  </si>
  <si>
    <t>SB39SRT</t>
  </si>
  <si>
    <t>SB42SRT</t>
  </si>
  <si>
    <t>SM96SRT</t>
  </si>
  <si>
    <t>TK96SRT</t>
  </si>
  <si>
    <t>TKP96SRT</t>
  </si>
  <si>
    <t>U152484SRT</t>
  </si>
  <si>
    <t>U152490SRT</t>
  </si>
  <si>
    <t>U152493SRT</t>
  </si>
  <si>
    <t>U152496SRT</t>
  </si>
  <si>
    <t>U182484SRT</t>
  </si>
  <si>
    <t>U182490SRT</t>
  </si>
  <si>
    <t>U182493SRT</t>
  </si>
  <si>
    <t>U182496SRT</t>
  </si>
  <si>
    <t>U242484SRT</t>
  </si>
  <si>
    <t>U242490SRT</t>
  </si>
  <si>
    <t>U242493SRT</t>
  </si>
  <si>
    <t>U242496SRT</t>
  </si>
  <si>
    <t>U302484SRT</t>
  </si>
  <si>
    <t>U302490SRT</t>
  </si>
  <si>
    <t>U302493SRT</t>
  </si>
  <si>
    <t>U302496SRT</t>
  </si>
  <si>
    <t>VB12SRT</t>
  </si>
  <si>
    <t>VB15SRT</t>
  </si>
  <si>
    <t>VB18SRT</t>
  </si>
  <si>
    <t>VB21SRT</t>
  </si>
  <si>
    <t>VB24SRT</t>
  </si>
  <si>
    <t>VB27SRT</t>
  </si>
  <si>
    <t>VB30SRT</t>
  </si>
  <si>
    <t>VB33SRT</t>
  </si>
  <si>
    <t>VBD12SRT</t>
  </si>
  <si>
    <t>VBD15SRT</t>
  </si>
  <si>
    <t>VBD18SRT</t>
  </si>
  <si>
    <t>VBD21SRT</t>
  </si>
  <si>
    <t>VBD24SRT</t>
  </si>
  <si>
    <t>VBD27SRT</t>
  </si>
  <si>
    <t>VBD30SRT</t>
  </si>
  <si>
    <t>VSB21SRT</t>
  </si>
  <si>
    <t>VSB24SRT</t>
  </si>
  <si>
    <t>VSB27SRT</t>
  </si>
  <si>
    <t>VSB30SRT</t>
  </si>
  <si>
    <t>VSB33SRT</t>
  </si>
  <si>
    <t>VSB36SRT</t>
  </si>
  <si>
    <t>W0930SRT</t>
  </si>
  <si>
    <t>W0936SRT</t>
  </si>
  <si>
    <t>W0939SRT</t>
  </si>
  <si>
    <t>W0942SRT</t>
  </si>
  <si>
    <t>W1230SRT</t>
  </si>
  <si>
    <t>W1236SRT</t>
  </si>
  <si>
    <t>W1239SRT</t>
  </si>
  <si>
    <t>W1242SRT</t>
  </si>
  <si>
    <t>W1530SRT</t>
  </si>
  <si>
    <t>W1536SRT</t>
  </si>
  <si>
    <t>W1539SRT</t>
  </si>
  <si>
    <t>W1542SRT</t>
  </si>
  <si>
    <t>W1830SRT</t>
  </si>
  <si>
    <t>W1836SRT</t>
  </si>
  <si>
    <t>W1839SRT</t>
  </si>
  <si>
    <t>W1842SRT</t>
  </si>
  <si>
    <t>W2130SRT</t>
  </si>
  <si>
    <t>W2136SRT</t>
  </si>
  <si>
    <t>W2139SRT</t>
  </si>
  <si>
    <t>W2142SRT</t>
  </si>
  <si>
    <t>W2430SRT</t>
  </si>
  <si>
    <t>W2436SRT</t>
  </si>
  <si>
    <t>W2439SRT</t>
  </si>
  <si>
    <t>W2442SRT</t>
  </si>
  <si>
    <t>W2730SRT</t>
  </si>
  <si>
    <t>W2736SRT</t>
  </si>
  <si>
    <t>W2739SRT</t>
  </si>
  <si>
    <t>W2742SRT</t>
  </si>
  <si>
    <t>W301224SRT</t>
  </si>
  <si>
    <t>W3012SRT</t>
  </si>
  <si>
    <t>W301524SRT</t>
  </si>
  <si>
    <t>W3015SRT</t>
  </si>
  <si>
    <t>W301824SRT</t>
  </si>
  <si>
    <t>W3018SRT</t>
  </si>
  <si>
    <t>W302124SRT</t>
  </si>
  <si>
    <t>W3021SRT</t>
  </si>
  <si>
    <t>W302424SRT</t>
  </si>
  <si>
    <t>W3024SRT</t>
  </si>
  <si>
    <t>W3030SRT</t>
  </si>
  <si>
    <t>W3036SRT</t>
  </si>
  <si>
    <t>W3039SRT</t>
  </si>
  <si>
    <t>W3042SRT</t>
  </si>
  <si>
    <t>W331224SRT</t>
  </si>
  <si>
    <t>W3312SRT</t>
  </si>
  <si>
    <t>W331524SRT</t>
  </si>
  <si>
    <t>W3315SRT</t>
  </si>
  <si>
    <t>W331824SRT</t>
  </si>
  <si>
    <t>W3318SRT</t>
  </si>
  <si>
    <t>W332124SRT</t>
  </si>
  <si>
    <t>W3321SRT</t>
  </si>
  <si>
    <t>W332424SRT</t>
  </si>
  <si>
    <t>W3324SRT</t>
  </si>
  <si>
    <t>W3330SRT</t>
  </si>
  <si>
    <t>W3336SRT</t>
  </si>
  <si>
    <t>W3339SRT</t>
  </si>
  <si>
    <t>W3342SRT</t>
  </si>
  <si>
    <t>W361224SRT</t>
  </si>
  <si>
    <t>W3612SRT</t>
  </si>
  <si>
    <t>W361524SRT</t>
  </si>
  <si>
    <t>W3615SRT</t>
  </si>
  <si>
    <t>W361824SRT</t>
  </si>
  <si>
    <t>W3618SRT</t>
  </si>
  <si>
    <t>W362124SRT</t>
  </si>
  <si>
    <t>W3621SRT</t>
  </si>
  <si>
    <t>W362424SRT</t>
  </si>
  <si>
    <t>W3624SRT</t>
  </si>
  <si>
    <t>W3630SRT</t>
  </si>
  <si>
    <t>W3636SRT</t>
  </si>
  <si>
    <t>W3639SRT</t>
  </si>
  <si>
    <t>W3642SRT</t>
  </si>
  <si>
    <t>WDC2430SRT</t>
  </si>
  <si>
    <t>WDC2436SRT</t>
  </si>
  <si>
    <t>WDC2439SRT</t>
  </si>
  <si>
    <t>WDC2442SRT</t>
  </si>
  <si>
    <t>WEP42SRT</t>
  </si>
  <si>
    <t>WF342SRT</t>
  </si>
  <si>
    <t>WF396SRT</t>
  </si>
  <si>
    <t>WF642SRT</t>
  </si>
  <si>
    <t>WF696SRT</t>
  </si>
  <si>
    <t>WLU301224SRT</t>
  </si>
  <si>
    <t>WLU3012SRT</t>
  </si>
  <si>
    <t>WLU301524SRT</t>
  </si>
  <si>
    <t>WLU3015SRT</t>
  </si>
  <si>
    <t>WLU301824SRT</t>
  </si>
  <si>
    <t>WLU3018SRT</t>
  </si>
  <si>
    <t>WLU302124SRT</t>
  </si>
  <si>
    <t>WLU3021SRT</t>
  </si>
  <si>
    <t>WLU302424SRT</t>
  </si>
  <si>
    <t>WLU3024SRT</t>
  </si>
  <si>
    <t>WLU331224SRT</t>
  </si>
  <si>
    <t>WLU3312SRT</t>
  </si>
  <si>
    <t>WLU331524SRT</t>
  </si>
  <si>
    <t>WLU3315SRT</t>
  </si>
  <si>
    <t>WLU331824SRT</t>
  </si>
  <si>
    <t>WLU3318SRT</t>
  </si>
  <si>
    <t>WLU332124SRT</t>
  </si>
  <si>
    <t>WLU3321SRT</t>
  </si>
  <si>
    <t>WLU332424SRT</t>
  </si>
  <si>
    <t>WLU3324SRT</t>
  </si>
  <si>
    <t>WLU361224SRT</t>
  </si>
  <si>
    <t>WLU3612SRT</t>
  </si>
  <si>
    <t>WLU361524SRT</t>
  </si>
  <si>
    <t>WLU3615SRT</t>
  </si>
  <si>
    <t>WLU361824SRT</t>
  </si>
  <si>
    <t>WLU3618SRT</t>
  </si>
  <si>
    <t>WLU362124SRT</t>
  </si>
  <si>
    <t>WLU3621SRT</t>
  </si>
  <si>
    <t>WLU362424SRT</t>
  </si>
  <si>
    <t>WLU3624SRT</t>
  </si>
  <si>
    <t>WSC30SRT</t>
  </si>
  <si>
    <t>WSC36SRT</t>
  </si>
  <si>
    <t>WSC39SRT</t>
  </si>
  <si>
    <t>WSC42SRT</t>
  </si>
  <si>
    <t>WSCO30SRT</t>
  </si>
  <si>
    <t>WSCO36SRT</t>
  </si>
  <si>
    <t>WSCO39SRT</t>
  </si>
  <si>
    <t>WSCO42SRT</t>
  </si>
  <si>
    <t>WSU301224SRT</t>
  </si>
  <si>
    <t>WSU3012SRT</t>
  </si>
  <si>
    <t>WSU301524SRT</t>
  </si>
  <si>
    <t>WSU3015SRT</t>
  </si>
  <si>
    <t>WSU301824SRT</t>
  </si>
  <si>
    <t>WSU3018SRT</t>
  </si>
  <si>
    <t>WSU302124SRT</t>
  </si>
  <si>
    <t>WSU3021SRT</t>
  </si>
  <si>
    <t>WSU302424SRT</t>
  </si>
  <si>
    <t>WSU3024SRT</t>
  </si>
  <si>
    <t>WSU331224SRT</t>
  </si>
  <si>
    <t>WSU3312SRT</t>
  </si>
  <si>
    <t>WSU331524SRT</t>
  </si>
  <si>
    <t>WSU3315SRT</t>
  </si>
  <si>
    <t>WSU331824SRT</t>
  </si>
  <si>
    <t>WSU3318SRT</t>
  </si>
  <si>
    <t>WSU332124SRT</t>
  </si>
  <si>
    <t>WSU3321SRT</t>
  </si>
  <si>
    <t>WSU332424SRT</t>
  </si>
  <si>
    <t>WSU3324SRT</t>
  </si>
  <si>
    <t>WSU361224SRT</t>
  </si>
  <si>
    <t>WSU3612SRT</t>
  </si>
  <si>
    <t>WSU361524SRT</t>
  </si>
  <si>
    <t>WSU3615SRT</t>
  </si>
  <si>
    <t>WSU361824SRT</t>
  </si>
  <si>
    <t>WSU3618SRT</t>
  </si>
  <si>
    <t>WSU362124SRT</t>
  </si>
  <si>
    <t>WSU3621SRT</t>
  </si>
  <si>
    <t>WSU362424SRT</t>
  </si>
  <si>
    <t>WSU3624SRT</t>
  </si>
  <si>
    <t>2FD18SRW</t>
  </si>
  <si>
    <t>2FD21SRW</t>
  </si>
  <si>
    <t>2FD24SRW</t>
  </si>
  <si>
    <t>3FD18SRW</t>
  </si>
  <si>
    <t>3FD21SRW</t>
  </si>
  <si>
    <t>3FD24SRW</t>
  </si>
  <si>
    <t>B09SRW</t>
  </si>
  <si>
    <t>B12SRW</t>
  </si>
  <si>
    <t>B15SRW</t>
  </si>
  <si>
    <t>B18SRW</t>
  </si>
  <si>
    <t>B21SRW</t>
  </si>
  <si>
    <t>B24SRW</t>
  </si>
  <si>
    <t>B27SRW</t>
  </si>
  <si>
    <t>B30SRW</t>
  </si>
  <si>
    <t>B33SRW</t>
  </si>
  <si>
    <t>B36SRW</t>
  </si>
  <si>
    <t>BBC39LSRW</t>
  </si>
  <si>
    <t>BBC39RSRW</t>
  </si>
  <si>
    <t>BBC42LSRW</t>
  </si>
  <si>
    <t>BBC42RSRW</t>
  </si>
  <si>
    <t>BBPSRW</t>
  </si>
  <si>
    <t>BCC33SRW</t>
  </si>
  <si>
    <t>BCC36SRW</t>
  </si>
  <si>
    <t>BDC36SRW</t>
  </si>
  <si>
    <t>BDF21SSW</t>
  </si>
  <si>
    <t>BEPSRW</t>
  </si>
  <si>
    <t>BF3SRW</t>
  </si>
  <si>
    <t>BF6SRW</t>
  </si>
  <si>
    <t>BFD09SRW</t>
  </si>
  <si>
    <t>BFD12SRW</t>
  </si>
  <si>
    <t>BFD15SRW</t>
  </si>
  <si>
    <t>BFD18SRW</t>
  </si>
  <si>
    <t>BFD21SRW</t>
  </si>
  <si>
    <t>BFD24SRW</t>
  </si>
  <si>
    <t>BFD27SRW</t>
  </si>
  <si>
    <t>BFD30SRW</t>
  </si>
  <si>
    <t>BFD33SRW</t>
  </si>
  <si>
    <t>BFD36SRW</t>
  </si>
  <si>
    <t>CPU18SRW</t>
  </si>
  <si>
    <t>CPU21SRW</t>
  </si>
  <si>
    <t>CPU24SRW</t>
  </si>
  <si>
    <t>CSB42SRW</t>
  </si>
  <si>
    <t>DB12SRW</t>
  </si>
  <si>
    <t>DB15SRW</t>
  </si>
  <si>
    <t>DB18SRW</t>
  </si>
  <si>
    <t>DB21SRW</t>
  </si>
  <si>
    <t>DB24SRW</t>
  </si>
  <si>
    <t>DB27SRW</t>
  </si>
  <si>
    <t>DB30SRW</t>
  </si>
  <si>
    <t>OC332484SRW</t>
  </si>
  <si>
    <t>OC332490SRW</t>
  </si>
  <si>
    <t>OC332493SRW</t>
  </si>
  <si>
    <t>OC332496SRW</t>
  </si>
  <si>
    <t>OCD332484SRW</t>
  </si>
  <si>
    <t>OCD332490SRW</t>
  </si>
  <si>
    <t>OCD332493SRW</t>
  </si>
  <si>
    <t>OCD332496SRW</t>
  </si>
  <si>
    <t>PD30SRW</t>
  </si>
  <si>
    <t>PDB24SRW</t>
  </si>
  <si>
    <t>PDB27SRW</t>
  </si>
  <si>
    <t>PDB30SRW</t>
  </si>
  <si>
    <t>REPSRW</t>
  </si>
  <si>
    <t>ROT18SRW</t>
  </si>
  <si>
    <t>ROT21SRW</t>
  </si>
  <si>
    <t>ROT24SRW</t>
  </si>
  <si>
    <t>ROT27SRW</t>
  </si>
  <si>
    <t>ROT30SRW</t>
  </si>
  <si>
    <t>SB30SRW</t>
  </si>
  <si>
    <t>SB33SRW</t>
  </si>
  <si>
    <t>SB36SRW</t>
  </si>
  <si>
    <t>SB39SRW</t>
  </si>
  <si>
    <t>SB42SRW</t>
  </si>
  <si>
    <t>SM96SRW</t>
  </si>
  <si>
    <t>TK96SRW</t>
  </si>
  <si>
    <t>TKP96SRW</t>
  </si>
  <si>
    <t>U152484SRW</t>
  </si>
  <si>
    <t>U152490SRW</t>
  </si>
  <si>
    <t>U152493SRW</t>
  </si>
  <si>
    <t>U152496SRW</t>
  </si>
  <si>
    <t>U182484SRW</t>
  </si>
  <si>
    <t>U182490SRW</t>
  </si>
  <si>
    <t>U182493SRW</t>
  </si>
  <si>
    <t>U182496SRW</t>
  </si>
  <si>
    <t>U242484SRW</t>
  </si>
  <si>
    <t>U242490SRW</t>
  </si>
  <si>
    <t>U242493SRW</t>
  </si>
  <si>
    <t>U242496SRW</t>
  </si>
  <si>
    <t>U302484SRW</t>
  </si>
  <si>
    <t>U302490SRW</t>
  </si>
  <si>
    <t>U302493SRW</t>
  </si>
  <si>
    <t>U302496SRW</t>
  </si>
  <si>
    <t>VB12SRW</t>
  </si>
  <si>
    <t>VB15SRW</t>
  </si>
  <si>
    <t>VB18SRW</t>
  </si>
  <si>
    <t>VB21SRW</t>
  </si>
  <si>
    <t>VB24SRW</t>
  </si>
  <si>
    <t>VB27SRW</t>
  </si>
  <si>
    <t>VB30SRW</t>
  </si>
  <si>
    <t>VBD12SRW</t>
  </si>
  <si>
    <t>VBD15SRW</t>
  </si>
  <si>
    <t>VBD18SRW</t>
  </si>
  <si>
    <t>VBD21SRW</t>
  </si>
  <si>
    <t>VBD24SRW</t>
  </si>
  <si>
    <t>VBD27SRW</t>
  </si>
  <si>
    <t>VBD30SRW</t>
  </si>
  <si>
    <t>VSB21SRW</t>
  </si>
  <si>
    <t>VSB24SRW</t>
  </si>
  <si>
    <t>VSB27SRW</t>
  </si>
  <si>
    <t>VSB30SRW</t>
  </si>
  <si>
    <t>VSB33SRW</t>
  </si>
  <si>
    <t>VSB36SRW</t>
  </si>
  <si>
    <t>W0930SRW</t>
  </si>
  <si>
    <t>W0936SRW</t>
  </si>
  <si>
    <t>W0939SRW</t>
  </si>
  <si>
    <t>W0942SRW</t>
  </si>
  <si>
    <t>W1230SRW</t>
  </si>
  <si>
    <t>W1236SRW</t>
  </si>
  <si>
    <t>W1239SRW</t>
  </si>
  <si>
    <t>W1242SRW</t>
  </si>
  <si>
    <t>W1530SRW</t>
  </si>
  <si>
    <t>W1536SRW</t>
  </si>
  <si>
    <t>W1539SRW</t>
  </si>
  <si>
    <t>W1542SRW</t>
  </si>
  <si>
    <t>W1830SRW</t>
  </si>
  <si>
    <t>W1836SRW</t>
  </si>
  <si>
    <t>W1839SRW</t>
  </si>
  <si>
    <t>W1842SRW</t>
  </si>
  <si>
    <t>W2130SRW</t>
  </si>
  <si>
    <t>W2136SRW</t>
  </si>
  <si>
    <t>W2139SRW</t>
  </si>
  <si>
    <t>W2142SRW</t>
  </si>
  <si>
    <t>W2430SRW</t>
  </si>
  <si>
    <t>W2436SRW</t>
  </si>
  <si>
    <t>W2439SRW</t>
  </si>
  <si>
    <t>W2442SRW</t>
  </si>
  <si>
    <t>W2730SRW</t>
  </si>
  <si>
    <t>W2736SRW</t>
  </si>
  <si>
    <t>W2739SRW</t>
  </si>
  <si>
    <t>W2742SRW</t>
  </si>
  <si>
    <t>W301224SRW</t>
  </si>
  <si>
    <t>W3012SRW</t>
  </si>
  <si>
    <t>W301524SRW</t>
  </si>
  <si>
    <t>W3015SRW</t>
  </si>
  <si>
    <t>W301824SRW</t>
  </si>
  <si>
    <t>W3018SRW</t>
  </si>
  <si>
    <t>W302124SRW</t>
  </si>
  <si>
    <t>W3021SRW</t>
  </si>
  <si>
    <t>W302424SRW</t>
  </si>
  <si>
    <t>W3024SRW</t>
  </si>
  <si>
    <t>W3030SRW</t>
  </si>
  <si>
    <t>W3036SRW</t>
  </si>
  <si>
    <t>W3039SRW</t>
  </si>
  <si>
    <t>W3042SRW</t>
  </si>
  <si>
    <t>W331224SRW</t>
  </si>
  <si>
    <t>W3312SRW</t>
  </si>
  <si>
    <t>W331524SRW</t>
  </si>
  <si>
    <t>W3315SRW</t>
  </si>
  <si>
    <t>W331824SRW</t>
  </si>
  <si>
    <t>W3318SRW</t>
  </si>
  <si>
    <t>W332124SRW</t>
  </si>
  <si>
    <t>W3321SRW</t>
  </si>
  <si>
    <t>W332424SRW</t>
  </si>
  <si>
    <t>W3324SRW</t>
  </si>
  <si>
    <t>W3330SRW</t>
  </si>
  <si>
    <t>W3336SRW</t>
  </si>
  <si>
    <t>W3339SRW</t>
  </si>
  <si>
    <t>W3342SRW</t>
  </si>
  <si>
    <t>W361224SRW</t>
  </si>
  <si>
    <t>W3612SRW</t>
  </si>
  <si>
    <t>W361524SRW</t>
  </si>
  <si>
    <t>W3615SRW</t>
  </si>
  <si>
    <t>W361824SRW</t>
  </si>
  <si>
    <t>W3618SRW</t>
  </si>
  <si>
    <t>W362124SRW</t>
  </si>
  <si>
    <t>W3621SRW</t>
  </si>
  <si>
    <t>W362424SRW</t>
  </si>
  <si>
    <t>W3624SRW</t>
  </si>
  <si>
    <t>W3630SRW</t>
  </si>
  <si>
    <t>W3636SRW</t>
  </si>
  <si>
    <t>W3639SRW</t>
  </si>
  <si>
    <t>W3642SRW</t>
  </si>
  <si>
    <t>WDC2430SRW</t>
  </si>
  <si>
    <t>WDC2436SRW</t>
  </si>
  <si>
    <t>WDC2439SRW</t>
  </si>
  <si>
    <t>WDC2442SRW</t>
  </si>
  <si>
    <t>WEP42SRW</t>
  </si>
  <si>
    <t>WF342SRW</t>
  </si>
  <si>
    <t>WF396SRW</t>
  </si>
  <si>
    <t>WF642SRW</t>
  </si>
  <si>
    <t>WF696SRW</t>
  </si>
  <si>
    <t>WLU301224SRW</t>
  </si>
  <si>
    <t>WLU3012SRW</t>
  </si>
  <si>
    <t>WLU301524SRW</t>
  </si>
  <si>
    <t>WLU3015SRW</t>
  </si>
  <si>
    <t>WLU301824SRW</t>
  </si>
  <si>
    <t>WLU3018SRW</t>
  </si>
  <si>
    <t>WLU302124SRW</t>
  </si>
  <si>
    <t>WLU3021SRW</t>
  </si>
  <si>
    <t>WLU302424SRW</t>
  </si>
  <si>
    <t>WLU3024SRW</t>
  </si>
  <si>
    <t>WLU331224SRW</t>
  </si>
  <si>
    <t>WLU3312SRW</t>
  </si>
  <si>
    <t>WLU331524SRW</t>
  </si>
  <si>
    <t>WLU3315SRW</t>
  </si>
  <si>
    <t>WLU331824SRW</t>
  </si>
  <si>
    <t>WLU3318SRW</t>
  </si>
  <si>
    <t>WLU332124SRW</t>
  </si>
  <si>
    <t>WLU3321SRW</t>
  </si>
  <si>
    <t>WLU332424SRW</t>
  </si>
  <si>
    <t>WLU3324SRW</t>
  </si>
  <si>
    <t>WLU361224SRW</t>
  </si>
  <si>
    <t>WLU3612SRW</t>
  </si>
  <si>
    <t>WLU361524SRW</t>
  </si>
  <si>
    <t>WLU3615SRW</t>
  </si>
  <si>
    <t>WLU361824SRW</t>
  </si>
  <si>
    <t>WLU3618SRW</t>
  </si>
  <si>
    <t>WLU362124SRW</t>
  </si>
  <si>
    <t>WLU3621SRW</t>
  </si>
  <si>
    <t>WLU362424SRW</t>
  </si>
  <si>
    <t>WLU3624SRW</t>
  </si>
  <si>
    <t>WSC30SRW</t>
  </si>
  <si>
    <t>WSC36SRW</t>
  </si>
  <si>
    <t>WSC39SRW</t>
  </si>
  <si>
    <t>WSC42SRW</t>
  </si>
  <si>
    <t>WSCO30SRW</t>
  </si>
  <si>
    <t>WSCO36SRW</t>
  </si>
  <si>
    <t>WSCO39SRW</t>
  </si>
  <si>
    <t>WSCO42SRW</t>
  </si>
  <si>
    <t>WSU301224SRW</t>
  </si>
  <si>
    <t>WSU3012SRW</t>
  </si>
  <si>
    <t>WSU301524SRW</t>
  </si>
  <si>
    <t>WSU3015SRW</t>
  </si>
  <si>
    <t>WSU301824SRW</t>
  </si>
  <si>
    <t>WSU3018SRW</t>
  </si>
  <si>
    <t>WSU302124SRW</t>
  </si>
  <si>
    <t>WSU3021SRW</t>
  </si>
  <si>
    <t>WSU302424SRW</t>
  </si>
  <si>
    <t>WSU3024SRW</t>
  </si>
  <si>
    <t>WSU331224SRW</t>
  </si>
  <si>
    <t>WSU3312SRW</t>
  </si>
  <si>
    <t>WSU331524SRW</t>
  </si>
  <si>
    <t>WSU3315SRW</t>
  </si>
  <si>
    <t>WSU331824SRW</t>
  </si>
  <si>
    <t>WSU3318SRW</t>
  </si>
  <si>
    <t>WSU332124SRW</t>
  </si>
  <si>
    <t>WSU3321SRW</t>
  </si>
  <si>
    <t>WSU332424SRW</t>
  </si>
  <si>
    <t>WSU3324SRW</t>
  </si>
  <si>
    <t>WSU361224SRW</t>
  </si>
  <si>
    <t>WSU3612SRW</t>
  </si>
  <si>
    <t>WSU361524SRW</t>
  </si>
  <si>
    <t>WSU3615SRW</t>
  </si>
  <si>
    <t>WSU361824SRW</t>
  </si>
  <si>
    <t>WSU3618SRW</t>
  </si>
  <si>
    <t>WSU362124SRW</t>
  </si>
  <si>
    <t>WSU3621SRW</t>
  </si>
  <si>
    <t>WSU362424SRW</t>
  </si>
  <si>
    <t>WSU3624SRW</t>
  </si>
  <si>
    <t>2FD18SW</t>
  </si>
  <si>
    <t>2FD21SW</t>
  </si>
  <si>
    <t>2FD24SW</t>
  </si>
  <si>
    <t>3FD18SW</t>
  </si>
  <si>
    <t>3FD21SW</t>
  </si>
  <si>
    <t>3FD24SW</t>
  </si>
  <si>
    <t>B09SW</t>
  </si>
  <si>
    <t>B12SW</t>
  </si>
  <si>
    <t>B15SW</t>
  </si>
  <si>
    <t>B18SW</t>
  </si>
  <si>
    <t>B21SW</t>
  </si>
  <si>
    <t>B24SW</t>
  </si>
  <si>
    <t>B27SW</t>
  </si>
  <si>
    <t>B30SW</t>
  </si>
  <si>
    <t>B33SW</t>
  </si>
  <si>
    <t>B36SW</t>
  </si>
  <si>
    <t>BBC39LSW</t>
  </si>
  <si>
    <t>BBC39RSW</t>
  </si>
  <si>
    <t>BBC42LSW</t>
  </si>
  <si>
    <t>BBC42RSW</t>
  </si>
  <si>
    <t>BBPSW</t>
  </si>
  <si>
    <t>BCC33SW</t>
  </si>
  <si>
    <t>BCC36SW</t>
  </si>
  <si>
    <t>BDC36SW</t>
  </si>
  <si>
    <t>BEPSW</t>
  </si>
  <si>
    <t>BF3SW</t>
  </si>
  <si>
    <t>BF6SW</t>
  </si>
  <si>
    <t>BFD09SW</t>
  </si>
  <si>
    <t>BFD12SW</t>
  </si>
  <si>
    <t>BFD15SW</t>
  </si>
  <si>
    <t>BFD18SW</t>
  </si>
  <si>
    <t>BFD21SW</t>
  </si>
  <si>
    <t>BFD24SW</t>
  </si>
  <si>
    <t>BFD27SW</t>
  </si>
  <si>
    <t>BFD30SW</t>
  </si>
  <si>
    <t>BFD33SW</t>
  </si>
  <si>
    <t>BFD36SW</t>
  </si>
  <si>
    <t>CPU18SW</t>
  </si>
  <si>
    <t>CPU21SW</t>
  </si>
  <si>
    <t>CPU24SW</t>
  </si>
  <si>
    <t>CSB42SW</t>
  </si>
  <si>
    <t>DB12SW</t>
  </si>
  <si>
    <t>DB15SW</t>
  </si>
  <si>
    <t>DB18SW</t>
  </si>
  <si>
    <t>DB21SW</t>
  </si>
  <si>
    <t>DB24SW</t>
  </si>
  <si>
    <t>DB27SW</t>
  </si>
  <si>
    <t>DB30SW</t>
  </si>
  <si>
    <t>OC332484SW</t>
  </si>
  <si>
    <t>OC332490SW</t>
  </si>
  <si>
    <t>OC332493SW</t>
  </si>
  <si>
    <t>OC332496SW</t>
  </si>
  <si>
    <t>OCD332484SW</t>
  </si>
  <si>
    <t>OCD332490SW</t>
  </si>
  <si>
    <t>OCD332493SW</t>
  </si>
  <si>
    <t>OCD332496SW</t>
  </si>
  <si>
    <t>PD30SW</t>
  </si>
  <si>
    <t>PDB24SW</t>
  </si>
  <si>
    <t>PDB27SW</t>
  </si>
  <si>
    <t>PDB30SW</t>
  </si>
  <si>
    <t>REPSW</t>
  </si>
  <si>
    <t>ROT18SW</t>
  </si>
  <si>
    <t>ROT21SW</t>
  </si>
  <si>
    <t>ROT24SW</t>
  </si>
  <si>
    <t>ROT27SW</t>
  </si>
  <si>
    <t>ROT30SW</t>
  </si>
  <si>
    <t>SB30SW</t>
  </si>
  <si>
    <t>SB33SW</t>
  </si>
  <si>
    <t>SB36SW</t>
  </si>
  <si>
    <t>SB39SW</t>
  </si>
  <si>
    <t>SB42SW</t>
  </si>
  <si>
    <t>SM96SW</t>
  </si>
  <si>
    <t>TK96SW</t>
  </si>
  <si>
    <t>TKP96SW</t>
  </si>
  <si>
    <t>U152484SW</t>
  </si>
  <si>
    <t>U152490SW</t>
  </si>
  <si>
    <t>U152493SW</t>
  </si>
  <si>
    <t>U152496SW</t>
  </si>
  <si>
    <t>U182484SW</t>
  </si>
  <si>
    <t>U182490SW</t>
  </si>
  <si>
    <t>U182493SW</t>
  </si>
  <si>
    <t>U182496SW</t>
  </si>
  <si>
    <t>U242484SW</t>
  </si>
  <si>
    <t>U242490SW</t>
  </si>
  <si>
    <t>U242493SW</t>
  </si>
  <si>
    <t>U242496SW</t>
  </si>
  <si>
    <t>U302484SW</t>
  </si>
  <si>
    <t>U302490SW</t>
  </si>
  <si>
    <t>U302493SW</t>
  </si>
  <si>
    <t>U302496SW</t>
  </si>
  <si>
    <t>VB12SW</t>
  </si>
  <si>
    <t>VB15SW</t>
  </si>
  <si>
    <t>VB18SW</t>
  </si>
  <si>
    <t>VB21SW</t>
  </si>
  <si>
    <t>VB24SW</t>
  </si>
  <si>
    <t>VB27SW</t>
  </si>
  <si>
    <t>VB30SW</t>
  </si>
  <si>
    <t>VB33SW</t>
  </si>
  <si>
    <t>VBD12SW</t>
  </si>
  <si>
    <t>VBD15SW</t>
  </si>
  <si>
    <t>VBD18SW</t>
  </si>
  <si>
    <t>VBD21SW</t>
  </si>
  <si>
    <t>VBD24SW</t>
  </si>
  <si>
    <t>VBD27SW</t>
  </si>
  <si>
    <t>VBD30SW</t>
  </si>
  <si>
    <t>VSB21SW</t>
  </si>
  <si>
    <t>VSB24SW</t>
  </si>
  <si>
    <t>VSB27SW</t>
  </si>
  <si>
    <t>VSB30SW</t>
  </si>
  <si>
    <t>VSB33SW</t>
  </si>
  <si>
    <t>VSB36SW</t>
  </si>
  <si>
    <t>W0930SW</t>
  </si>
  <si>
    <t>W0936SW</t>
  </si>
  <si>
    <t>W0939SW</t>
  </si>
  <si>
    <t>W0942SW</t>
  </si>
  <si>
    <t>W1230SW</t>
  </si>
  <si>
    <t>W1236SW</t>
  </si>
  <si>
    <t>W1239SW</t>
  </si>
  <si>
    <t>W1242SW</t>
  </si>
  <si>
    <t>W1530SW</t>
  </si>
  <si>
    <t>W1536SW</t>
  </si>
  <si>
    <t>W1539SW</t>
  </si>
  <si>
    <t>W1542SW</t>
  </si>
  <si>
    <t>W1830SW</t>
  </si>
  <si>
    <t>W1836SW</t>
  </si>
  <si>
    <t>W1839SW</t>
  </si>
  <si>
    <t>W1842SW</t>
  </si>
  <si>
    <t>W2130SW</t>
  </si>
  <si>
    <t>W2136SW</t>
  </si>
  <si>
    <t>W2139SW</t>
  </si>
  <si>
    <t>W2142SW</t>
  </si>
  <si>
    <t>W2430SW</t>
  </si>
  <si>
    <t>W2436SW</t>
  </si>
  <si>
    <t>W2439SW</t>
  </si>
  <si>
    <t>W2442SW</t>
  </si>
  <si>
    <t>W2730SW</t>
  </si>
  <si>
    <t>W2736SW</t>
  </si>
  <si>
    <t>W2739SW</t>
  </si>
  <si>
    <t>W2742SW</t>
  </si>
  <si>
    <t>W301224SW</t>
  </si>
  <si>
    <t>W3012SW</t>
  </si>
  <si>
    <t>W301524SW</t>
  </si>
  <si>
    <t>W3015SW</t>
  </si>
  <si>
    <t>W301824SW</t>
  </si>
  <si>
    <t>W3018SW</t>
  </si>
  <si>
    <t>W302124SW</t>
  </si>
  <si>
    <t>W3021SW</t>
  </si>
  <si>
    <t>W302424SW</t>
  </si>
  <si>
    <t>W3024SW</t>
  </si>
  <si>
    <t>W3030SW</t>
  </si>
  <si>
    <t>W3036SW</t>
  </si>
  <si>
    <t>W3039SW</t>
  </si>
  <si>
    <t>W3042SW</t>
  </si>
  <si>
    <t>W331224SW</t>
  </si>
  <si>
    <t>W3312SW</t>
  </si>
  <si>
    <t>W331524SW</t>
  </si>
  <si>
    <t>W3315SW</t>
  </si>
  <si>
    <t>W331824SW</t>
  </si>
  <si>
    <t>W3318SW</t>
  </si>
  <si>
    <t>W332124SW</t>
  </si>
  <si>
    <t>W3321SW</t>
  </si>
  <si>
    <t>W332424SW</t>
  </si>
  <si>
    <t>W3324SW</t>
  </si>
  <si>
    <t>W3330SW</t>
  </si>
  <si>
    <t>W3336SW</t>
  </si>
  <si>
    <t>W3339SW</t>
  </si>
  <si>
    <t>W3342SW</t>
  </si>
  <si>
    <t>W361224SW</t>
  </si>
  <si>
    <t>W3612SW</t>
  </si>
  <si>
    <t>W361524SW</t>
  </si>
  <si>
    <t>W3615SW</t>
  </si>
  <si>
    <t>W361824SW</t>
  </si>
  <si>
    <t>W3618SW</t>
  </si>
  <si>
    <t>W362124SW</t>
  </si>
  <si>
    <t>W3621SW</t>
  </si>
  <si>
    <t>W362424SW</t>
  </si>
  <si>
    <t>W3624SW</t>
  </si>
  <si>
    <t>W3630SW</t>
  </si>
  <si>
    <t>W3636SW</t>
  </si>
  <si>
    <t>W3639SW</t>
  </si>
  <si>
    <t>W3642SW</t>
  </si>
  <si>
    <t>WDC2430SW</t>
  </si>
  <si>
    <t>WDC2436SW</t>
  </si>
  <si>
    <t>WDC2439SW</t>
  </si>
  <si>
    <t>WDC2442SW</t>
  </si>
  <si>
    <t>WEP42SW</t>
  </si>
  <si>
    <t>WF342SW</t>
  </si>
  <si>
    <t>WF396SW</t>
  </si>
  <si>
    <t>WF642SW</t>
  </si>
  <si>
    <t>WF696SW</t>
  </si>
  <si>
    <t>WLU301224SW</t>
  </si>
  <si>
    <t>WLU3012SW</t>
  </si>
  <si>
    <t>WLU301524SW</t>
  </si>
  <si>
    <t>WLU3015SW</t>
  </si>
  <si>
    <t>WLU301824SW</t>
  </si>
  <si>
    <t>WLU3018SW</t>
  </si>
  <si>
    <t>WLU302124SW</t>
  </si>
  <si>
    <t>WLU3021SW</t>
  </si>
  <si>
    <t>WLU302424SW</t>
  </si>
  <si>
    <t>WLU3024SW</t>
  </si>
  <si>
    <t>WLU331224SW</t>
  </si>
  <si>
    <t>WLU3312SW</t>
  </si>
  <si>
    <t>WLU331524SW</t>
  </si>
  <si>
    <t>WLU3315SW</t>
  </si>
  <si>
    <t>WLU331824SW</t>
  </si>
  <si>
    <t>WLU3318SW</t>
  </si>
  <si>
    <t>WLU332124SW</t>
  </si>
  <si>
    <t>WLU3321SW</t>
  </si>
  <si>
    <t>WLU332424SW</t>
  </si>
  <si>
    <t>WLU3324SW</t>
  </si>
  <si>
    <t>WLU361224SW</t>
  </si>
  <si>
    <t>WLU3612SW</t>
  </si>
  <si>
    <t>WLU361524SW</t>
  </si>
  <si>
    <t>WLU3615SW</t>
  </si>
  <si>
    <t>WLU361824SW</t>
  </si>
  <si>
    <t>WLU3618SW</t>
  </si>
  <si>
    <t>WLU362124SW</t>
  </si>
  <si>
    <t>WLU3621SW</t>
  </si>
  <si>
    <t>WLU362424SW</t>
  </si>
  <si>
    <t>WLU3624SW</t>
  </si>
  <si>
    <t>WSC30SW</t>
  </si>
  <si>
    <t>WSC36SW</t>
  </si>
  <si>
    <t>WSC39SW</t>
  </si>
  <si>
    <t>WSC42SW</t>
  </si>
  <si>
    <t>WSCO30SW</t>
  </si>
  <si>
    <t>WSCO36SW</t>
  </si>
  <si>
    <t>WSCO39SW</t>
  </si>
  <si>
    <t>WSCO42SW</t>
  </si>
  <si>
    <t>WSU301224SW</t>
  </si>
  <si>
    <t>WSU3012SW</t>
  </si>
  <si>
    <t>WSU301524SW</t>
  </si>
  <si>
    <t>WSU3015SW</t>
  </si>
  <si>
    <t>WSU301824SW</t>
  </si>
  <si>
    <t>WSU3018SW</t>
  </si>
  <si>
    <t>WSU302124SW</t>
  </si>
  <si>
    <t>WSU3021SW</t>
  </si>
  <si>
    <t>WSU302424SW</t>
  </si>
  <si>
    <t>WSU3024SW</t>
  </si>
  <si>
    <t>WSU331224SW</t>
  </si>
  <si>
    <t>WSU3312SW</t>
  </si>
  <si>
    <t>WSU331524SW</t>
  </si>
  <si>
    <t>WSU3315SW</t>
  </si>
  <si>
    <t>WSU331824SW</t>
  </si>
  <si>
    <t>WSU3318SW</t>
  </si>
  <si>
    <t>WSU332124SW</t>
  </si>
  <si>
    <t>WSU3321SW</t>
  </si>
  <si>
    <t>WSU332424SW</t>
  </si>
  <si>
    <t>WSU3324SW</t>
  </si>
  <si>
    <t>WSU361224SW</t>
  </si>
  <si>
    <t>WSU3612SW</t>
  </si>
  <si>
    <t>WSU361524SW</t>
  </si>
  <si>
    <t>WSU3615SW</t>
  </si>
  <si>
    <t>WSU361824SW</t>
  </si>
  <si>
    <t>WSU3618SW</t>
  </si>
  <si>
    <t>WSU362124SW</t>
  </si>
  <si>
    <t>WSU3621SW</t>
  </si>
  <si>
    <t>WSU362424SW</t>
  </si>
  <si>
    <t>WSU3624SW</t>
  </si>
  <si>
    <t>Reclaimed_Walnut</t>
  </si>
  <si>
    <t>BDF21</t>
  </si>
  <si>
    <t>Assembly Charge</t>
  </si>
  <si>
    <t>Misc.</t>
  </si>
  <si>
    <t>Assembly</t>
  </si>
  <si>
    <t>Bellaire Accessories</t>
  </si>
  <si>
    <t>Rushmore Accessories</t>
  </si>
  <si>
    <t>Monroe Accessories</t>
  </si>
  <si>
    <t>Rustic Accessories</t>
  </si>
  <si>
    <t>Reclaimed Walnut Accessories</t>
  </si>
  <si>
    <t>Warhol Accessories</t>
  </si>
  <si>
    <r>
      <t xml:space="preserve">Account Name </t>
    </r>
    <r>
      <rPr>
        <b/>
        <sz val="8"/>
        <color rgb="FFFF0000"/>
        <rFont val="Arial"/>
        <family val="2"/>
      </rPr>
      <t>(REQUIRED)</t>
    </r>
    <r>
      <rPr>
        <sz val="8"/>
        <color theme="1"/>
        <rFont val="Arial"/>
        <family val="2"/>
      </rPr>
      <t>:</t>
    </r>
  </si>
  <si>
    <r>
      <t xml:space="preserve">Customer P.O.# </t>
    </r>
    <r>
      <rPr>
        <b/>
        <sz val="8"/>
        <color rgb="FFFF0000"/>
        <rFont val="Arial"/>
        <family val="2"/>
      </rPr>
      <t>(REQUIRED)</t>
    </r>
    <r>
      <rPr>
        <sz val="8"/>
        <color theme="1"/>
        <rFont val="Arial"/>
        <family val="2"/>
      </rPr>
      <t>:</t>
    </r>
  </si>
  <si>
    <t>REQUIRED TO CHOOSE ONE:</t>
  </si>
  <si>
    <r>
      <t xml:space="preserve">Requested Ship Date </t>
    </r>
    <r>
      <rPr>
        <b/>
        <sz val="8"/>
        <color rgb="FFFF0000"/>
        <rFont val="Arial"/>
        <family val="2"/>
      </rPr>
      <t>(REQUIRED)</t>
    </r>
    <r>
      <rPr>
        <sz val="8"/>
        <color theme="1"/>
        <rFont val="Arial"/>
        <family val="2"/>
      </rPr>
      <t>:</t>
    </r>
  </si>
  <si>
    <t>REQUIRED:</t>
  </si>
  <si>
    <t>Rustic Teak</t>
  </si>
  <si>
    <t xml:space="preserve">AMABBPSB        </t>
  </si>
  <si>
    <t>AMA</t>
  </si>
  <si>
    <t xml:space="preserve">AMABEPSB        </t>
  </si>
  <si>
    <t xml:space="preserve">AMABF3SB        </t>
  </si>
  <si>
    <t xml:space="preserve">AMABF6SB        </t>
  </si>
  <si>
    <t xml:space="preserve">AMAREPSB        </t>
  </si>
  <si>
    <t xml:space="preserve">AMAROT18SB      </t>
  </si>
  <si>
    <t xml:space="preserve">AMAROT21SB      </t>
  </si>
  <si>
    <t xml:space="preserve">AMAROT24SB      </t>
  </si>
  <si>
    <t xml:space="preserve">AMAROT27SB      </t>
  </si>
  <si>
    <t xml:space="preserve">AMAROT30SB      </t>
  </si>
  <si>
    <t xml:space="preserve">AMASM96SB       </t>
  </si>
  <si>
    <t xml:space="preserve">AMATKP96SB      </t>
  </si>
  <si>
    <t xml:space="preserve">AMATK96SB       </t>
  </si>
  <si>
    <t xml:space="preserve">AMAWEP42SB      </t>
  </si>
  <si>
    <t xml:space="preserve">AMAWF342SB      </t>
  </si>
  <si>
    <t xml:space="preserve">AMAWF396SB      </t>
  </si>
  <si>
    <t xml:space="preserve">AMAWF642SB      </t>
  </si>
  <si>
    <t xml:space="preserve">AMAWF696SB      </t>
  </si>
  <si>
    <t xml:space="preserve">AMABBPSM        </t>
  </si>
  <si>
    <t xml:space="preserve">AMABEPSM        </t>
  </si>
  <si>
    <t xml:space="preserve">AMABF3SM        </t>
  </si>
  <si>
    <t xml:space="preserve">AMABF6SM        </t>
  </si>
  <si>
    <t xml:space="preserve">AMAREPSM        </t>
  </si>
  <si>
    <t xml:space="preserve">AMAROT18SM      </t>
  </si>
  <si>
    <t xml:space="preserve">AMAROT21SM      </t>
  </si>
  <si>
    <t xml:space="preserve">AMAROT24SM      </t>
  </si>
  <si>
    <t xml:space="preserve">AMAROT27SM      </t>
  </si>
  <si>
    <t xml:space="preserve">AMAROT30SM      </t>
  </si>
  <si>
    <t xml:space="preserve">AMASM96SM       </t>
  </si>
  <si>
    <t xml:space="preserve">AMATKP96SM      </t>
  </si>
  <si>
    <t xml:space="preserve">AMATK96SM       </t>
  </si>
  <si>
    <t xml:space="preserve">AMAWEP42SM      </t>
  </si>
  <si>
    <t xml:space="preserve">AMAWF342SM      </t>
  </si>
  <si>
    <t xml:space="preserve">AMAWF396SM      </t>
  </si>
  <si>
    <t xml:space="preserve">AMAWF642SM      </t>
  </si>
  <si>
    <t xml:space="preserve">AMAWF696SM      </t>
  </si>
  <si>
    <t xml:space="preserve">AMABBC39LSM     </t>
  </si>
  <si>
    <t xml:space="preserve">AMABBC39RSM     </t>
  </si>
  <si>
    <t xml:space="preserve">AMABBC42LSM     </t>
  </si>
  <si>
    <t xml:space="preserve">AMABBC42RSM     </t>
  </si>
  <si>
    <t xml:space="preserve">AMABCC33SM      </t>
  </si>
  <si>
    <t xml:space="preserve">AMABCC36SM      </t>
  </si>
  <si>
    <t xml:space="preserve">AMABDC36SM      </t>
  </si>
  <si>
    <t xml:space="preserve">AMABFD09SM      </t>
  </si>
  <si>
    <t xml:space="preserve">AMABFD12SM      </t>
  </si>
  <si>
    <t xml:space="preserve">AMABFD15SM      </t>
  </si>
  <si>
    <t xml:space="preserve">AMABFD18SM      </t>
  </si>
  <si>
    <t xml:space="preserve">AMABFD21SM      </t>
  </si>
  <si>
    <t xml:space="preserve">AMABFD24SM      </t>
  </si>
  <si>
    <t xml:space="preserve">AMABFD27SM      </t>
  </si>
  <si>
    <t xml:space="preserve">AMABFD30SM      </t>
  </si>
  <si>
    <t xml:space="preserve">AMABFD33SM      </t>
  </si>
  <si>
    <t xml:space="preserve">AMABFD36SM      </t>
  </si>
  <si>
    <t xml:space="preserve">AMAB09SM        </t>
  </si>
  <si>
    <t xml:space="preserve">AMAB12SM        </t>
  </si>
  <si>
    <t xml:space="preserve">AMAB15SM        </t>
  </si>
  <si>
    <t xml:space="preserve">AMAB18SM        </t>
  </si>
  <si>
    <t xml:space="preserve">AMAB21SM        </t>
  </si>
  <si>
    <t xml:space="preserve">AMAB24SM        </t>
  </si>
  <si>
    <t xml:space="preserve">AMAB27SM        </t>
  </si>
  <si>
    <t xml:space="preserve">AMADB30SM       </t>
  </si>
  <si>
    <t xml:space="preserve">AMAB30SM        </t>
  </si>
  <si>
    <t xml:space="preserve">AMAB33SM        </t>
  </si>
  <si>
    <t xml:space="preserve">AMAB36SM        </t>
  </si>
  <si>
    <t xml:space="preserve">AMACPU18SM      </t>
  </si>
  <si>
    <t xml:space="preserve">AMACPU21SM      </t>
  </si>
  <si>
    <t xml:space="preserve">AMACPU24SM      </t>
  </si>
  <si>
    <t xml:space="preserve">AMACSB42SM      </t>
  </si>
  <si>
    <t xml:space="preserve">AMADB12SM       </t>
  </si>
  <si>
    <t xml:space="preserve">AMADB15SM       </t>
  </si>
  <si>
    <t xml:space="preserve">AMADB18SM       </t>
  </si>
  <si>
    <t xml:space="preserve">AMADB21SM       </t>
  </si>
  <si>
    <t xml:space="preserve">AMADB24SM       </t>
  </si>
  <si>
    <t xml:space="preserve">AMADB27SM       </t>
  </si>
  <si>
    <t xml:space="preserve">AMAPDB24SM      </t>
  </si>
  <si>
    <t xml:space="preserve">AMAPDB27SM      </t>
  </si>
  <si>
    <t xml:space="preserve">AMAPDB30SM      </t>
  </si>
  <si>
    <t xml:space="preserve">AMAPD30SM       </t>
  </si>
  <si>
    <t xml:space="preserve">AMASB24SM       </t>
  </si>
  <si>
    <t xml:space="preserve">AMASB27SM       </t>
  </si>
  <si>
    <t xml:space="preserve">AMASB30SM       </t>
  </si>
  <si>
    <t xml:space="preserve">AMASB33SM       </t>
  </si>
  <si>
    <t xml:space="preserve">AMASB36SM       </t>
  </si>
  <si>
    <t xml:space="preserve">AMASB39SM       </t>
  </si>
  <si>
    <t xml:space="preserve">AMASB42SM       </t>
  </si>
  <si>
    <t xml:space="preserve">AMA2FD18SM      </t>
  </si>
  <si>
    <t xml:space="preserve">AMA2FD21SM      </t>
  </si>
  <si>
    <t xml:space="preserve">AMA2FD24SM      </t>
  </si>
  <si>
    <t xml:space="preserve">AMA3FD18SM      </t>
  </si>
  <si>
    <t xml:space="preserve">AMA3FD21SM      </t>
  </si>
  <si>
    <t xml:space="preserve">AMA3FD24SM      </t>
  </si>
  <si>
    <t xml:space="preserve">AMAOCD332484SM  </t>
  </si>
  <si>
    <t xml:space="preserve">AMAOCD332490SM  </t>
  </si>
  <si>
    <t xml:space="preserve">AMAOCD332493SM  </t>
  </si>
  <si>
    <t xml:space="preserve">AMAOCD332496SM  </t>
  </si>
  <si>
    <t xml:space="preserve">AMAOC332484SM   </t>
  </si>
  <si>
    <t xml:space="preserve">AMAOC332490SM   </t>
  </si>
  <si>
    <t xml:space="preserve">AMAOC332493SM   </t>
  </si>
  <si>
    <t xml:space="preserve">AMAOC332496SM   </t>
  </si>
  <si>
    <t xml:space="preserve">AMAU152484SM    </t>
  </si>
  <si>
    <t xml:space="preserve">AMAU152490SM    </t>
  </si>
  <si>
    <t xml:space="preserve">AMAU152493SM    </t>
  </si>
  <si>
    <t xml:space="preserve">AMAU152496SM    </t>
  </si>
  <si>
    <t xml:space="preserve">AMAU182484SM    </t>
  </si>
  <si>
    <t xml:space="preserve">AMAU182490SM    </t>
  </si>
  <si>
    <t xml:space="preserve">AMAU182493SM    </t>
  </si>
  <si>
    <t xml:space="preserve">AMAU182496SM    </t>
  </si>
  <si>
    <t xml:space="preserve">AMAU242484SM    </t>
  </si>
  <si>
    <t xml:space="preserve">AMAU242490SM    </t>
  </si>
  <si>
    <t xml:space="preserve">AMAU242493SM    </t>
  </si>
  <si>
    <t xml:space="preserve">AMAU242496SM    </t>
  </si>
  <si>
    <t xml:space="preserve">AMAU302484SM    </t>
  </si>
  <si>
    <t xml:space="preserve">AMAU302490SM    </t>
  </si>
  <si>
    <t xml:space="preserve">AMAU302493SM    </t>
  </si>
  <si>
    <t xml:space="preserve">AMAU302496SM    </t>
  </si>
  <si>
    <t xml:space="preserve">AMAVBD12SM      </t>
  </si>
  <si>
    <t xml:space="preserve">AMAVBD15SM      </t>
  </si>
  <si>
    <t xml:space="preserve">AMAVBD18SM      </t>
  </si>
  <si>
    <t xml:space="preserve">AMAVBD21SM      </t>
  </si>
  <si>
    <t xml:space="preserve">AMAVBD24SM      </t>
  </si>
  <si>
    <t xml:space="preserve">AMAVBD27SM      </t>
  </si>
  <si>
    <t xml:space="preserve">AMAVBD30SM      </t>
  </si>
  <si>
    <t xml:space="preserve">AMAVB12SM       </t>
  </si>
  <si>
    <t xml:space="preserve">AMAVB15SM       </t>
  </si>
  <si>
    <t xml:space="preserve">AMAVB18SM       </t>
  </si>
  <si>
    <t xml:space="preserve">AMAVB21SM       </t>
  </si>
  <si>
    <t xml:space="preserve">AMAVB24SM       </t>
  </si>
  <si>
    <t xml:space="preserve">AMAVB27SM       </t>
  </si>
  <si>
    <t xml:space="preserve">AMAVB30SM       </t>
  </si>
  <si>
    <t xml:space="preserve">AMAVB33SM       </t>
  </si>
  <si>
    <t xml:space="preserve">AMAVSB21SM      </t>
  </si>
  <si>
    <t xml:space="preserve">AMAVSB24SM      </t>
  </si>
  <si>
    <t xml:space="preserve">AMAVSB27SM      </t>
  </si>
  <si>
    <t xml:space="preserve">AMAVSB30SM      </t>
  </si>
  <si>
    <t xml:space="preserve">AMAVSB33SM      </t>
  </si>
  <si>
    <t xml:space="preserve">AMAVSB36SM      </t>
  </si>
  <si>
    <t xml:space="preserve">AMAWDC2430SM    </t>
  </si>
  <si>
    <t xml:space="preserve">AMAWDC2436SM    </t>
  </si>
  <si>
    <t xml:space="preserve">AMAWDC2439SM    </t>
  </si>
  <si>
    <t xml:space="preserve">AMAWDC2442SM    </t>
  </si>
  <si>
    <t xml:space="preserve">AMAWLU3012SM    </t>
  </si>
  <si>
    <t xml:space="preserve">AMAWLU301224SM  </t>
  </si>
  <si>
    <t xml:space="preserve">AMAWLU3015SM    </t>
  </si>
  <si>
    <t xml:space="preserve">AMAWLU301524SM  </t>
  </si>
  <si>
    <t xml:space="preserve">AMAWLU3018SM    </t>
  </si>
  <si>
    <t xml:space="preserve">AMAWLU301824SM  </t>
  </si>
  <si>
    <t xml:space="preserve">AMAWLU3021SM    </t>
  </si>
  <si>
    <t xml:space="preserve">AMAWLU302124SM  </t>
  </si>
  <si>
    <t xml:space="preserve">AMAWLU3024SM    </t>
  </si>
  <si>
    <t xml:space="preserve">AMAWLU302424SM  </t>
  </si>
  <si>
    <t xml:space="preserve">AMAWLU3312SM    </t>
  </si>
  <si>
    <t xml:space="preserve">AMAWLU331224SM  </t>
  </si>
  <si>
    <t xml:space="preserve">AMAWLU3315SM    </t>
  </si>
  <si>
    <t xml:space="preserve">AMAWLU331524SM  </t>
  </si>
  <si>
    <t xml:space="preserve">AMAWLU3318SM    </t>
  </si>
  <si>
    <t xml:space="preserve">AMAWLU331824SM  </t>
  </si>
  <si>
    <t xml:space="preserve">AMAWLU3321SM    </t>
  </si>
  <si>
    <t xml:space="preserve">AMAWLU332124SM  </t>
  </si>
  <si>
    <t xml:space="preserve">AMAWLU3324SM    </t>
  </si>
  <si>
    <t xml:space="preserve">AMAWLU332424SM  </t>
  </si>
  <si>
    <t xml:space="preserve">AMAWLU3612SM    </t>
  </si>
  <si>
    <t xml:space="preserve">AMAWLU361224SM  </t>
  </si>
  <si>
    <t xml:space="preserve">AMAWLU3615SM    </t>
  </si>
  <si>
    <t xml:space="preserve">AMAWLU361524SM  </t>
  </si>
  <si>
    <t xml:space="preserve">AMAWLU3618SM    </t>
  </si>
  <si>
    <t xml:space="preserve">AMAWLU361824SM  </t>
  </si>
  <si>
    <t xml:space="preserve">AMAWLU3621SM    </t>
  </si>
  <si>
    <t xml:space="preserve">AMAWLU362124SM  </t>
  </si>
  <si>
    <t xml:space="preserve">AMAWLU3624SM    </t>
  </si>
  <si>
    <t xml:space="preserve">AMAWLU362424SM  </t>
  </si>
  <si>
    <t xml:space="preserve">AMAWSCO30SM     </t>
  </si>
  <si>
    <t xml:space="preserve">AMAWSCO36SM     </t>
  </si>
  <si>
    <t xml:space="preserve">AMAWSCO39SM     </t>
  </si>
  <si>
    <t xml:space="preserve">AMAWSCO42SM     </t>
  </si>
  <si>
    <t xml:space="preserve">AMAWSC30SM      </t>
  </si>
  <si>
    <t xml:space="preserve">AMAWSC36SM      </t>
  </si>
  <si>
    <t xml:space="preserve">AMAWSC39SM      </t>
  </si>
  <si>
    <t xml:space="preserve">AMAWSC42SM      </t>
  </si>
  <si>
    <t xml:space="preserve">AMAWSU3012SM    </t>
  </si>
  <si>
    <t xml:space="preserve">AMAWSU301224SM  </t>
  </si>
  <si>
    <t xml:space="preserve">AMAWSU3015SM    </t>
  </si>
  <si>
    <t xml:space="preserve">AMAWSU301524SM  </t>
  </si>
  <si>
    <t xml:space="preserve">AMAWSU3018SM    </t>
  </si>
  <si>
    <t xml:space="preserve">AMAWSU301824SM  </t>
  </si>
  <si>
    <t xml:space="preserve">AMAWSU3021SM    </t>
  </si>
  <si>
    <t xml:space="preserve">AMAWSU302124SM  </t>
  </si>
  <si>
    <t xml:space="preserve">AMAWSU3024SM    </t>
  </si>
  <si>
    <t xml:space="preserve">AMAWSU302424SM  </t>
  </si>
  <si>
    <t xml:space="preserve">AMAWSU3312SM    </t>
  </si>
  <si>
    <t xml:space="preserve">AMAWSU331224SM  </t>
  </si>
  <si>
    <t xml:space="preserve">AMAWSU3315SM    </t>
  </si>
  <si>
    <t xml:space="preserve">AMAWSU331524SM  </t>
  </si>
  <si>
    <t xml:space="preserve">AMAWSU3318SM    </t>
  </si>
  <si>
    <t xml:space="preserve">AMAWSU331824SM  </t>
  </si>
  <si>
    <t xml:space="preserve">AMAWSU3321SM    </t>
  </si>
  <si>
    <t xml:space="preserve">AMAWSU332124SM  </t>
  </si>
  <si>
    <t xml:space="preserve">AMAWSU3324SM    </t>
  </si>
  <si>
    <t xml:space="preserve">AMAWSU332424SM  </t>
  </si>
  <si>
    <t xml:space="preserve">AMAWSU3612SM    </t>
  </si>
  <si>
    <t xml:space="preserve">AMAWSU361224SM  </t>
  </si>
  <si>
    <t xml:space="preserve">AMAWSU3615SM    </t>
  </si>
  <si>
    <t xml:space="preserve">AMAWSU361524SM  </t>
  </si>
  <si>
    <t xml:space="preserve">AMAWSU3618SM    </t>
  </si>
  <si>
    <t xml:space="preserve">AMAWSU361824SM  </t>
  </si>
  <si>
    <t xml:space="preserve">AMAWSU3621SM    </t>
  </si>
  <si>
    <t xml:space="preserve">AMAWSU362124SM  </t>
  </si>
  <si>
    <t xml:space="preserve">AMAWSU3624SM    </t>
  </si>
  <si>
    <t xml:space="preserve">AMAWSU362424SM  </t>
  </si>
  <si>
    <t xml:space="preserve">AMAW0930SM      </t>
  </si>
  <si>
    <t xml:space="preserve">AMAW0936SM      </t>
  </si>
  <si>
    <t xml:space="preserve">AMAW0939SM      </t>
  </si>
  <si>
    <t xml:space="preserve">AMAW0942SM      </t>
  </si>
  <si>
    <t xml:space="preserve">AMAW1230SM      </t>
  </si>
  <si>
    <t xml:space="preserve">AMAW1236SM      </t>
  </si>
  <si>
    <t xml:space="preserve">AMAW1239SM      </t>
  </si>
  <si>
    <t xml:space="preserve">AMAW1242SM      </t>
  </si>
  <si>
    <t xml:space="preserve">AMAW1530SM      </t>
  </si>
  <si>
    <t xml:space="preserve">AMAW1536SM      </t>
  </si>
  <si>
    <t xml:space="preserve">AMAW1539SM      </t>
  </si>
  <si>
    <t xml:space="preserve">AMAW1542SM      </t>
  </si>
  <si>
    <t xml:space="preserve">AMAW1830SM      </t>
  </si>
  <si>
    <t xml:space="preserve">AMAW1836SM      </t>
  </si>
  <si>
    <t xml:space="preserve">AMAW1839SM      </t>
  </si>
  <si>
    <t xml:space="preserve">AMAW1842SM      </t>
  </si>
  <si>
    <t xml:space="preserve">AMAW2130SM      </t>
  </si>
  <si>
    <t xml:space="preserve">AMAW2136SM      </t>
  </si>
  <si>
    <t xml:space="preserve">AMAW2139SM      </t>
  </si>
  <si>
    <t xml:space="preserve">AMAW2142SM      </t>
  </si>
  <si>
    <t xml:space="preserve">AMAW2430SM      </t>
  </si>
  <si>
    <t xml:space="preserve">AMAW2436SM      </t>
  </si>
  <si>
    <t xml:space="preserve">AMAW2439SM      </t>
  </si>
  <si>
    <t xml:space="preserve">AMAW2442SM      </t>
  </si>
  <si>
    <t xml:space="preserve">AMAW2730SM      </t>
  </si>
  <si>
    <t xml:space="preserve">AMAW2736SM      </t>
  </si>
  <si>
    <t xml:space="preserve">AMAW2739SM      </t>
  </si>
  <si>
    <t xml:space="preserve">AMAW2742SM      </t>
  </si>
  <si>
    <t xml:space="preserve">AMAW3012SM      </t>
  </si>
  <si>
    <t xml:space="preserve">AMAW301224SM    </t>
  </si>
  <si>
    <t xml:space="preserve">AMAW3015SM      </t>
  </si>
  <si>
    <t xml:space="preserve">AMAW301524SM    </t>
  </si>
  <si>
    <t xml:space="preserve">AMAW3018SM      </t>
  </si>
  <si>
    <t xml:space="preserve">AMAW301824SM    </t>
  </si>
  <si>
    <t xml:space="preserve">AMAW3021SM      </t>
  </si>
  <si>
    <t xml:space="preserve">AMAW302124SM    </t>
  </si>
  <si>
    <t xml:space="preserve">AMAW3024SM      </t>
  </si>
  <si>
    <t xml:space="preserve">AMAW302424SM    </t>
  </si>
  <si>
    <t xml:space="preserve">AMAW3030SM      </t>
  </si>
  <si>
    <t xml:space="preserve">AMAW3036SM      </t>
  </si>
  <si>
    <t xml:space="preserve">AMAW3039SM      </t>
  </si>
  <si>
    <t xml:space="preserve">AMAW3042SM      </t>
  </si>
  <si>
    <t xml:space="preserve">AMAW3312SM      </t>
  </si>
  <si>
    <t xml:space="preserve">AMAW331224SM    </t>
  </si>
  <si>
    <t xml:space="preserve">AMAW3315SM      </t>
  </si>
  <si>
    <t xml:space="preserve">AMAW331524SM    </t>
  </si>
  <si>
    <t xml:space="preserve">AMAW3318SM      </t>
  </si>
  <si>
    <t xml:space="preserve">AMAW331824SM    </t>
  </si>
  <si>
    <t xml:space="preserve">AMAW3321SM      </t>
  </si>
  <si>
    <t xml:space="preserve">AMAW332124SM    </t>
  </si>
  <si>
    <t xml:space="preserve">AMAW3324SM      </t>
  </si>
  <si>
    <t xml:space="preserve">AMAW332424SM    </t>
  </si>
  <si>
    <t xml:space="preserve">AMAW3330SM      </t>
  </si>
  <si>
    <t xml:space="preserve">AMAW3336SM      </t>
  </si>
  <si>
    <t xml:space="preserve">AMAW3339SM      </t>
  </si>
  <si>
    <t xml:space="preserve">AMAW3342SM      </t>
  </si>
  <si>
    <t xml:space="preserve">AMAW3612SM      </t>
  </si>
  <si>
    <t xml:space="preserve">AMAW361224SM    </t>
  </si>
  <si>
    <t xml:space="preserve">AMAW3615SM      </t>
  </si>
  <si>
    <t xml:space="preserve">AMAW361524SM    </t>
  </si>
  <si>
    <t xml:space="preserve">AMAW3618SM      </t>
  </si>
  <si>
    <t xml:space="preserve">AMAW361824SM    </t>
  </si>
  <si>
    <t xml:space="preserve">AMAW3621SM      </t>
  </si>
  <si>
    <t xml:space="preserve">AMAW362124SM    </t>
  </si>
  <si>
    <t xml:space="preserve">AMAW3624SM      </t>
  </si>
  <si>
    <t xml:space="preserve">AMAW362424SM    </t>
  </si>
  <si>
    <t xml:space="preserve">AMAW3630SM      </t>
  </si>
  <si>
    <t xml:space="preserve">AMAW3636SM      </t>
  </si>
  <si>
    <t xml:space="preserve">AMAW3639SM      </t>
  </si>
  <si>
    <t xml:space="preserve">AMAW3642SM      </t>
  </si>
  <si>
    <t xml:space="preserve">AMABBPSRW       </t>
  </si>
  <si>
    <t xml:space="preserve">AMABEPSRW       </t>
  </si>
  <si>
    <t xml:space="preserve">AMABF3SRW       </t>
  </si>
  <si>
    <t xml:space="preserve">AMABF6SRW       </t>
  </si>
  <si>
    <t xml:space="preserve">AMAREPSRW       </t>
  </si>
  <si>
    <t xml:space="preserve">AMAROT18SRW     </t>
  </si>
  <si>
    <t xml:space="preserve">AMAROT21SRW     </t>
  </si>
  <si>
    <t xml:space="preserve">AMAROT24SRW     </t>
  </si>
  <si>
    <t xml:space="preserve">AMAROT27SRW     </t>
  </si>
  <si>
    <t xml:space="preserve">AMAROT30SRW     </t>
  </si>
  <si>
    <t xml:space="preserve">AMASM96SRW      </t>
  </si>
  <si>
    <t xml:space="preserve">AMATKP96SRW     </t>
  </si>
  <si>
    <t xml:space="preserve">AMATK96SRW      </t>
  </si>
  <si>
    <t xml:space="preserve">AMAWEP42SRW     </t>
  </si>
  <si>
    <t xml:space="preserve">AMAWF342SRW     </t>
  </si>
  <si>
    <t xml:space="preserve">AMAWF396SRW     </t>
  </si>
  <si>
    <t xml:space="preserve">AMAWF642SRW     </t>
  </si>
  <si>
    <t xml:space="preserve">AMAWF696SRW     </t>
  </si>
  <si>
    <t xml:space="preserve">AMABBC39LSRW    </t>
  </si>
  <si>
    <t xml:space="preserve">AMABBC39RSRW    </t>
  </si>
  <si>
    <t xml:space="preserve">AMABBC42LSRW    </t>
  </si>
  <si>
    <t xml:space="preserve">AMABBC42RSRW    </t>
  </si>
  <si>
    <t xml:space="preserve">AMABCC33SRW     </t>
  </si>
  <si>
    <t xml:space="preserve">AMABCC36SRW     </t>
  </si>
  <si>
    <t xml:space="preserve">AMABDC36SRW     </t>
  </si>
  <si>
    <t xml:space="preserve">AMABFD09SRW     </t>
  </si>
  <si>
    <t xml:space="preserve">AMABFD12SRW     </t>
  </si>
  <si>
    <t xml:space="preserve">AMABFD15SRW     </t>
  </si>
  <si>
    <t xml:space="preserve">AMABFD18SRW     </t>
  </si>
  <si>
    <t xml:space="preserve">AMABDF21SSW     </t>
  </si>
  <si>
    <t xml:space="preserve">AMABFD21SRW     </t>
  </si>
  <si>
    <t xml:space="preserve">AMABFD24SRW     </t>
  </si>
  <si>
    <t xml:space="preserve">AMABFD27SRW     </t>
  </si>
  <si>
    <t xml:space="preserve">AMABFD30SRW     </t>
  </si>
  <si>
    <t xml:space="preserve">AMABFD33SRW     </t>
  </si>
  <si>
    <t xml:space="preserve">AMABFD36SRW     </t>
  </si>
  <si>
    <t xml:space="preserve">AMAB09SRW       </t>
  </si>
  <si>
    <t xml:space="preserve">AMAB12SRW       </t>
  </si>
  <si>
    <t xml:space="preserve">AMAB15SRW       </t>
  </si>
  <si>
    <t xml:space="preserve">AMAB18SRW       </t>
  </si>
  <si>
    <t xml:space="preserve">AMAB21SRW       </t>
  </si>
  <si>
    <t xml:space="preserve">AMAB24SRW       </t>
  </si>
  <si>
    <t xml:space="preserve">AMAB27SRW       </t>
  </si>
  <si>
    <t xml:space="preserve">AMAB30SRW       </t>
  </si>
  <si>
    <t xml:space="preserve">AMAB33SRW       </t>
  </si>
  <si>
    <t xml:space="preserve">AMAB36SRW       </t>
  </si>
  <si>
    <t xml:space="preserve">AMACPU18SRW     </t>
  </si>
  <si>
    <t xml:space="preserve">AMACPU21SRW     </t>
  </si>
  <si>
    <t xml:space="preserve">AMACPU24SRW     </t>
  </si>
  <si>
    <t xml:space="preserve">AMACSB42SRW     </t>
  </si>
  <si>
    <t xml:space="preserve">AMADB12SRW      </t>
  </si>
  <si>
    <t xml:space="preserve">AMADB15SRW      </t>
  </si>
  <si>
    <t xml:space="preserve">AMADB18SRW      </t>
  </si>
  <si>
    <t xml:space="preserve">AMADB21SRW      </t>
  </si>
  <si>
    <t xml:space="preserve">AMADB24SRW      </t>
  </si>
  <si>
    <t xml:space="preserve">AMADB27SRW      </t>
  </si>
  <si>
    <t xml:space="preserve">AMADB30SRW      </t>
  </si>
  <si>
    <t xml:space="preserve">AMAPDB24SRW     </t>
  </si>
  <si>
    <t xml:space="preserve">AMAPDB27SRW     </t>
  </si>
  <si>
    <t xml:space="preserve">AMAPDB30SRW     </t>
  </si>
  <si>
    <t xml:space="preserve">AMAPD30SRW      </t>
  </si>
  <si>
    <t xml:space="preserve">AMASB24SRW      </t>
  </si>
  <si>
    <t xml:space="preserve">AMASB27SRW      </t>
  </si>
  <si>
    <t xml:space="preserve">AMASB30SRW      </t>
  </si>
  <si>
    <t xml:space="preserve">AMASB33SRW      </t>
  </si>
  <si>
    <t xml:space="preserve">AMASB36SRW      </t>
  </si>
  <si>
    <t xml:space="preserve">AMASB39SRW      </t>
  </si>
  <si>
    <t xml:space="preserve">AMASB42SRW      </t>
  </si>
  <si>
    <t xml:space="preserve">AMA2FD18SRW     </t>
  </si>
  <si>
    <t xml:space="preserve">AMA2FD21SRW     </t>
  </si>
  <si>
    <t xml:space="preserve">AMA2FD24SRW     </t>
  </si>
  <si>
    <t xml:space="preserve">AMA3FD18SRW     </t>
  </si>
  <si>
    <t xml:space="preserve">AMA3FD21SRW     </t>
  </si>
  <si>
    <t xml:space="preserve">AMA3FD24SRW     </t>
  </si>
  <si>
    <t xml:space="preserve">AMAOCD332484SRW </t>
  </si>
  <si>
    <t xml:space="preserve">AMAOCD332490SRW </t>
  </si>
  <si>
    <t xml:space="preserve">AMAOCD332493SRW </t>
  </si>
  <si>
    <t xml:space="preserve">AMAOCD332496SRW </t>
  </si>
  <si>
    <t xml:space="preserve">AMAOC332484SRW  </t>
  </si>
  <si>
    <t xml:space="preserve">AMAOC332490SRW  </t>
  </si>
  <si>
    <t xml:space="preserve">AMAOC332493SRW  </t>
  </si>
  <si>
    <t xml:space="preserve">AMAOC332496SRW  </t>
  </si>
  <si>
    <t xml:space="preserve">AMAU152484SRW   </t>
  </si>
  <si>
    <t xml:space="preserve">AMAU152490SRW   </t>
  </si>
  <si>
    <t xml:space="preserve">AMAU152493SRW   </t>
  </si>
  <si>
    <t xml:space="preserve">AMAU152496SRW   </t>
  </si>
  <si>
    <t xml:space="preserve">AMAU182484SRW   </t>
  </si>
  <si>
    <t xml:space="preserve">AMAU182490SRW   </t>
  </si>
  <si>
    <t xml:space="preserve">AMAU182493SRW   </t>
  </si>
  <si>
    <t xml:space="preserve">AMAU182496SRW   </t>
  </si>
  <si>
    <t xml:space="preserve">AMAU242484SRW   </t>
  </si>
  <si>
    <t xml:space="preserve">AMAU242490SRW   </t>
  </si>
  <si>
    <t xml:space="preserve">AMAU242493SRW   </t>
  </si>
  <si>
    <t xml:space="preserve">AMAU242496SRW   </t>
  </si>
  <si>
    <t xml:space="preserve">AMAU302484SRW   </t>
  </si>
  <si>
    <t xml:space="preserve">AMAU302490SRW   </t>
  </si>
  <si>
    <t xml:space="preserve">AMAU302493SRW   </t>
  </si>
  <si>
    <t xml:space="preserve">AMAU302496SRW   </t>
  </si>
  <si>
    <t xml:space="preserve">AMAVBD12SRW     </t>
  </si>
  <si>
    <t xml:space="preserve">AMAVBD15SRW     </t>
  </si>
  <si>
    <t xml:space="preserve">AMAVBD18SRW     </t>
  </si>
  <si>
    <t xml:space="preserve">AMAVBD21SRW     </t>
  </si>
  <si>
    <t xml:space="preserve">AMAVBD24SRW     </t>
  </si>
  <si>
    <t xml:space="preserve">AMAVBD27SRW     </t>
  </si>
  <si>
    <t xml:space="preserve">AMAVBD30SRW     </t>
  </si>
  <si>
    <t xml:space="preserve">AMAVB12SRW      </t>
  </si>
  <si>
    <t xml:space="preserve">AMAVB15SRW      </t>
  </si>
  <si>
    <t xml:space="preserve">AMAVB18SRW      </t>
  </si>
  <si>
    <t xml:space="preserve">AMAVB21SRW      </t>
  </si>
  <si>
    <t xml:space="preserve">AMAVB24SRW      </t>
  </si>
  <si>
    <t xml:space="preserve">AMAVB27SRW      </t>
  </si>
  <si>
    <t xml:space="preserve">AMAVB30SRW      </t>
  </si>
  <si>
    <t xml:space="preserve">AMAVSB21SRW     </t>
  </si>
  <si>
    <t xml:space="preserve">AMAVSB24SRW     </t>
  </si>
  <si>
    <t xml:space="preserve">AMAVSB27SRW     </t>
  </si>
  <si>
    <t xml:space="preserve">AMAVSB30SRW     </t>
  </si>
  <si>
    <t xml:space="preserve">AMAVSB33SRW     </t>
  </si>
  <si>
    <t xml:space="preserve">AMAVSB36SRW     </t>
  </si>
  <si>
    <t xml:space="preserve">AMAWDC2430SRW   </t>
  </si>
  <si>
    <t xml:space="preserve">AMAWDC2436SRW   </t>
  </si>
  <si>
    <t xml:space="preserve">AMAWDC2439SRW   </t>
  </si>
  <si>
    <t xml:space="preserve">AMAWDC2442SRW   </t>
  </si>
  <si>
    <t xml:space="preserve">AMAWLU3012SRW   </t>
  </si>
  <si>
    <t xml:space="preserve">AMAWLU301224SRW </t>
  </si>
  <si>
    <t xml:space="preserve">AMAWLU3015SRW   </t>
  </si>
  <si>
    <t xml:space="preserve">AMAWLU301524SRW </t>
  </si>
  <si>
    <t xml:space="preserve">AMAWLU3018SRW   </t>
  </si>
  <si>
    <t xml:space="preserve">AMAWLU301824SRW </t>
  </si>
  <si>
    <t xml:space="preserve">AMAWLU3021SRW   </t>
  </si>
  <si>
    <t xml:space="preserve">AMAWLU302124SRW </t>
  </si>
  <si>
    <t xml:space="preserve">AMAWLU3024SRW   </t>
  </si>
  <si>
    <t xml:space="preserve">AMAWLU302424SRW </t>
  </si>
  <si>
    <t xml:space="preserve">AMAWLU3312SRW   </t>
  </si>
  <si>
    <t xml:space="preserve">AMAWLU331224SRW </t>
  </si>
  <si>
    <t xml:space="preserve">AMAWLU3315SRW   </t>
  </si>
  <si>
    <t xml:space="preserve">AMAWLU331524SRW </t>
  </si>
  <si>
    <t xml:space="preserve">AMAWLU3318SRW   </t>
  </si>
  <si>
    <t xml:space="preserve">AMAWLU331824SRW </t>
  </si>
  <si>
    <t xml:space="preserve">AMAWLU3321SRW   </t>
  </si>
  <si>
    <t xml:space="preserve">AMAWLU332124SRW </t>
  </si>
  <si>
    <t xml:space="preserve">AMAWLU3324SRW   </t>
  </si>
  <si>
    <t xml:space="preserve">AMAWLU332424SRW </t>
  </si>
  <si>
    <t xml:space="preserve">AMAWLU3612SRW   </t>
  </si>
  <si>
    <t xml:space="preserve">AMAWLU361224SRW </t>
  </si>
  <si>
    <t xml:space="preserve">AMAWLU3615SRW   </t>
  </si>
  <si>
    <t xml:space="preserve">AMAWLU361524SRW </t>
  </si>
  <si>
    <t xml:space="preserve">AMAWLU3618SRW   </t>
  </si>
  <si>
    <t xml:space="preserve">AMAWLU361824SRW </t>
  </si>
  <si>
    <t xml:space="preserve">AMAWLU3621SRW   </t>
  </si>
  <si>
    <t xml:space="preserve">AMAWLU362124SRW </t>
  </si>
  <si>
    <t xml:space="preserve">AMAWLU3624SRW   </t>
  </si>
  <si>
    <t xml:space="preserve">AMAWLU362424SRW </t>
  </si>
  <si>
    <t xml:space="preserve">AMAWSCO30SRW    </t>
  </si>
  <si>
    <t xml:space="preserve">AMAWSCO36SRW    </t>
  </si>
  <si>
    <t xml:space="preserve">AMAWSCO39SRW    </t>
  </si>
  <si>
    <t xml:space="preserve">AMAWSCO42SRW    </t>
  </si>
  <si>
    <t xml:space="preserve">AMAWSC30SRW     </t>
  </si>
  <si>
    <t xml:space="preserve">AMAWSC36SRW     </t>
  </si>
  <si>
    <t xml:space="preserve">AMAWSC39SRW     </t>
  </si>
  <si>
    <t xml:space="preserve">AMAWSC42SRW     </t>
  </si>
  <si>
    <t xml:space="preserve">AMAWSU3012SRW   </t>
  </si>
  <si>
    <t xml:space="preserve">AMAWSU301224SRW </t>
  </si>
  <si>
    <t xml:space="preserve">AMAWSU3015SRW   </t>
  </si>
  <si>
    <t xml:space="preserve">AMAWSU301524SRW </t>
  </si>
  <si>
    <t xml:space="preserve">AMAWSU3018SRW   </t>
  </si>
  <si>
    <t xml:space="preserve">AMAWSU301824SRW </t>
  </si>
  <si>
    <t xml:space="preserve">AMAWSU3021SRW   </t>
  </si>
  <si>
    <t xml:space="preserve">AMAWSU302124SRW </t>
  </si>
  <si>
    <t xml:space="preserve">AMAWSU3024SRW   </t>
  </si>
  <si>
    <t xml:space="preserve">AMAWSU302424SRW </t>
  </si>
  <si>
    <t xml:space="preserve">AMAWSU3312SRW   </t>
  </si>
  <si>
    <t xml:space="preserve">AMAWSU331224SRW </t>
  </si>
  <si>
    <t xml:space="preserve">AMAWSU3315SRW   </t>
  </si>
  <si>
    <t xml:space="preserve">AMAWSU331524SRW </t>
  </si>
  <si>
    <t xml:space="preserve">AMAWSU3318SRW   </t>
  </si>
  <si>
    <t xml:space="preserve">AMAWSU331824SRW </t>
  </si>
  <si>
    <t xml:space="preserve">AMAWSU3321SRW   </t>
  </si>
  <si>
    <t xml:space="preserve">AMAWSU332124SRW </t>
  </si>
  <si>
    <t xml:space="preserve">AMAWSU3324SRW   </t>
  </si>
  <si>
    <t xml:space="preserve">AMAWSU332424SRW </t>
  </si>
  <si>
    <t xml:space="preserve">AMAWSU3612SRW   </t>
  </si>
  <si>
    <t xml:space="preserve">AMAWSU361224SRW </t>
  </si>
  <si>
    <t xml:space="preserve">AMAWSU3615SRW   </t>
  </si>
  <si>
    <t xml:space="preserve">AMAWSU361524SRW </t>
  </si>
  <si>
    <t xml:space="preserve">AMAWSU3618SRW   </t>
  </si>
  <si>
    <t xml:space="preserve">AMAWSU361824SRW </t>
  </si>
  <si>
    <t xml:space="preserve">AMAWSU3621SRW   </t>
  </si>
  <si>
    <t xml:space="preserve">AMAWSU362124SRW </t>
  </si>
  <si>
    <t xml:space="preserve">AMAWSU3624SRW   </t>
  </si>
  <si>
    <t xml:space="preserve">AMAWSU362424SRW </t>
  </si>
  <si>
    <t xml:space="preserve">AMAW0930SRW     </t>
  </si>
  <si>
    <t xml:space="preserve">AMAW0936SRW     </t>
  </si>
  <si>
    <t xml:space="preserve">AMAW0939SRW     </t>
  </si>
  <si>
    <t xml:space="preserve">AMAW0942SRW     </t>
  </si>
  <si>
    <t xml:space="preserve">AMAW1230SRW     </t>
  </si>
  <si>
    <t xml:space="preserve">AMAW1236SRW     </t>
  </si>
  <si>
    <t xml:space="preserve">AMAW1239SRW     </t>
  </si>
  <si>
    <t xml:space="preserve">AMAW1242SRW     </t>
  </si>
  <si>
    <t xml:space="preserve">AMAW1530SRW     </t>
  </si>
  <si>
    <t xml:space="preserve">AMAW1536SRW     </t>
  </si>
  <si>
    <t xml:space="preserve">AMAW1539SRW     </t>
  </si>
  <si>
    <t xml:space="preserve">AMAW1542SRW     </t>
  </si>
  <si>
    <t xml:space="preserve">AMAW1830SRW     </t>
  </si>
  <si>
    <t xml:space="preserve">AMAW1836SRW     </t>
  </si>
  <si>
    <t xml:space="preserve">AMAW1839SRW     </t>
  </si>
  <si>
    <t xml:space="preserve">AMAW1842SRW     </t>
  </si>
  <si>
    <t xml:space="preserve">AMAW2130SRW     </t>
  </si>
  <si>
    <t xml:space="preserve">AMAW2136SRW     </t>
  </si>
  <si>
    <t xml:space="preserve">AMAW2139SRW     </t>
  </si>
  <si>
    <t xml:space="preserve">AMAW2142SRW     </t>
  </si>
  <si>
    <t xml:space="preserve">AMAW2430SRW     </t>
  </si>
  <si>
    <t xml:space="preserve">AMAW2436SRW     </t>
  </si>
  <si>
    <t xml:space="preserve">AMAW2439SRW     </t>
  </si>
  <si>
    <t xml:space="preserve">AMAW2442SRW     </t>
  </si>
  <si>
    <t xml:space="preserve">AMAW2730SRW     </t>
  </si>
  <si>
    <t xml:space="preserve">AMAW2736SRW     </t>
  </si>
  <si>
    <t xml:space="preserve">AMAW2739SRW     </t>
  </si>
  <si>
    <t xml:space="preserve">AMAW2742SRW     </t>
  </si>
  <si>
    <t xml:space="preserve">AMAW3012SRW     </t>
  </si>
  <si>
    <t xml:space="preserve">AMAW301224SRW   </t>
  </si>
  <si>
    <t xml:space="preserve">AMAW3015SRW     </t>
  </si>
  <si>
    <t xml:space="preserve">AMAW301524SRW   </t>
  </si>
  <si>
    <t xml:space="preserve">AMAW3018SRW     </t>
  </si>
  <si>
    <t xml:space="preserve">AMAW301824SRW   </t>
  </si>
  <si>
    <t xml:space="preserve">AMAW3021SRW     </t>
  </si>
  <si>
    <t xml:space="preserve">AMAW302124SRW   </t>
  </si>
  <si>
    <t xml:space="preserve">AMAW3024SRW     </t>
  </si>
  <si>
    <t xml:space="preserve">AMAW302424SRW   </t>
  </si>
  <si>
    <t xml:space="preserve">AMAW3030SRW     </t>
  </si>
  <si>
    <t xml:space="preserve">AMAW3036SRW     </t>
  </si>
  <si>
    <t xml:space="preserve">AMAW3039SRW     </t>
  </si>
  <si>
    <t xml:space="preserve">AMAW3042SRW     </t>
  </si>
  <si>
    <t xml:space="preserve">AMAW3312SRW     </t>
  </si>
  <si>
    <t xml:space="preserve">AMAW331224SRW   </t>
  </si>
  <si>
    <t xml:space="preserve">AMAW3315SRW     </t>
  </si>
  <si>
    <t xml:space="preserve">AMAW331524SRW   </t>
  </si>
  <si>
    <t xml:space="preserve">AMAW3318SRW     </t>
  </si>
  <si>
    <t xml:space="preserve">AMAW331824SRW   </t>
  </si>
  <si>
    <t xml:space="preserve">AMAW3321SRW     </t>
  </si>
  <si>
    <t xml:space="preserve">AMAW332124SRW   </t>
  </si>
  <si>
    <t xml:space="preserve">AMAW3324SRW     </t>
  </si>
  <si>
    <t xml:space="preserve">AMAW332424SRW   </t>
  </si>
  <si>
    <t xml:space="preserve">AMAW3330SRW     </t>
  </si>
  <si>
    <t xml:space="preserve">AMAW3336SRW     </t>
  </si>
  <si>
    <t xml:space="preserve">AMAW3339SRW     </t>
  </si>
  <si>
    <t xml:space="preserve">AMAW3342SRW     </t>
  </si>
  <si>
    <t xml:space="preserve">AMAW3612SRW     </t>
  </si>
  <si>
    <t xml:space="preserve">AMAW361224SRW   </t>
  </si>
  <si>
    <t xml:space="preserve">AMAW3615SRW     </t>
  </si>
  <si>
    <t xml:space="preserve">AMAW361524SRW   </t>
  </si>
  <si>
    <t xml:space="preserve">AMAW3618SRW     </t>
  </si>
  <si>
    <t xml:space="preserve">AMAW361824SRW   </t>
  </si>
  <si>
    <t xml:space="preserve">AMAW3621SRW     </t>
  </si>
  <si>
    <t xml:space="preserve">AMAW362124SRW   </t>
  </si>
  <si>
    <t xml:space="preserve">AMAW3624SRW     </t>
  </si>
  <si>
    <t xml:space="preserve">AMAW362424SRW   </t>
  </si>
  <si>
    <t xml:space="preserve">AMAW3630SRW     </t>
  </si>
  <si>
    <t xml:space="preserve">AMAW3636SRW     </t>
  </si>
  <si>
    <t xml:space="preserve">AMAW3639SRW     </t>
  </si>
  <si>
    <t xml:space="preserve">AMAW3642SRW     </t>
  </si>
  <si>
    <t xml:space="preserve">AMABBPSR        </t>
  </si>
  <si>
    <t xml:space="preserve">AMABEPSR        </t>
  </si>
  <si>
    <t xml:space="preserve">AMABF3SR        </t>
  </si>
  <si>
    <t xml:space="preserve">AMABF6SR        </t>
  </si>
  <si>
    <t xml:space="preserve">AMAREPSR        </t>
  </si>
  <si>
    <t xml:space="preserve">AMAROT18SR      </t>
  </si>
  <si>
    <t xml:space="preserve">AMAROT21SR      </t>
  </si>
  <si>
    <t xml:space="preserve">AMAROT24SR      </t>
  </si>
  <si>
    <t xml:space="preserve">AMAROT27SR      </t>
  </si>
  <si>
    <t xml:space="preserve">AMAROT30SR      </t>
  </si>
  <si>
    <t xml:space="preserve">AMASM96SR       </t>
  </si>
  <si>
    <t xml:space="preserve">AMATKP96SR      </t>
  </si>
  <si>
    <t xml:space="preserve">AMATK96SR       </t>
  </si>
  <si>
    <t xml:space="preserve">AMAWEP42SR      </t>
  </si>
  <si>
    <t xml:space="preserve">AMAWF342SR      </t>
  </si>
  <si>
    <t xml:space="preserve">AMAWF396SR      </t>
  </si>
  <si>
    <t xml:space="preserve">AMAWF642SR      </t>
  </si>
  <si>
    <t xml:space="preserve">AMAWF696SR      </t>
  </si>
  <si>
    <t xml:space="preserve">AMABBC39LSR     </t>
  </si>
  <si>
    <t xml:space="preserve">AMABBC39RSR     </t>
  </si>
  <si>
    <t xml:space="preserve">AMABBC42LSR     </t>
  </si>
  <si>
    <t xml:space="preserve">AMABBC42RSR     </t>
  </si>
  <si>
    <t xml:space="preserve">AMABCC33SR      </t>
  </si>
  <si>
    <t xml:space="preserve">AMABCC36SR      </t>
  </si>
  <si>
    <t xml:space="preserve">AMABDC36SR      </t>
  </si>
  <si>
    <t xml:space="preserve">AMABFD09SR      </t>
  </si>
  <si>
    <t xml:space="preserve">AMABFD12SR      </t>
  </si>
  <si>
    <t xml:space="preserve">AMABFD15SR      </t>
  </si>
  <si>
    <t xml:space="preserve">AMABFD18SR      </t>
  </si>
  <si>
    <t xml:space="preserve">AMABFD21SR      </t>
  </si>
  <si>
    <t xml:space="preserve">AMABFD24SR      </t>
  </si>
  <si>
    <t xml:space="preserve">AMABFD27SR      </t>
  </si>
  <si>
    <t xml:space="preserve">AMABFD30SR      </t>
  </si>
  <si>
    <t xml:space="preserve">AMABFD33SR      </t>
  </si>
  <si>
    <t xml:space="preserve">AMABFD36SR      </t>
  </si>
  <si>
    <t xml:space="preserve">AMAB09SR        </t>
  </si>
  <si>
    <t xml:space="preserve">AMAB12SR        </t>
  </si>
  <si>
    <t xml:space="preserve">AMAB15SR        </t>
  </si>
  <si>
    <t xml:space="preserve">AMAB18SR        </t>
  </si>
  <si>
    <t xml:space="preserve">AMAB21SR        </t>
  </si>
  <si>
    <t xml:space="preserve">AMAB24SR        </t>
  </si>
  <si>
    <t xml:space="preserve">AMAB27SR        </t>
  </si>
  <si>
    <t xml:space="preserve">AMAB30SR        </t>
  </si>
  <si>
    <t xml:space="preserve">AMAB33SR        </t>
  </si>
  <si>
    <t xml:space="preserve">AMAB36SR        </t>
  </si>
  <si>
    <t xml:space="preserve">AMACPU18SR      </t>
  </si>
  <si>
    <t xml:space="preserve">AMACPU21SR      </t>
  </si>
  <si>
    <t xml:space="preserve">AMACPU24SR      </t>
  </si>
  <si>
    <t xml:space="preserve">AMACSB42SR      </t>
  </si>
  <si>
    <t xml:space="preserve">AMADB12SR       </t>
  </si>
  <si>
    <t xml:space="preserve">AMADB15SR       </t>
  </si>
  <si>
    <t xml:space="preserve">AMADB18SR       </t>
  </si>
  <si>
    <t xml:space="preserve">AMADB21SR       </t>
  </si>
  <si>
    <t xml:space="preserve">AMADB24SR       </t>
  </si>
  <si>
    <t xml:space="preserve">AMADB27SR       </t>
  </si>
  <si>
    <t xml:space="preserve">AMADB30SR       </t>
  </si>
  <si>
    <t xml:space="preserve">AMAPDB24SR      </t>
  </si>
  <si>
    <t xml:space="preserve">AMAPDB27SR      </t>
  </si>
  <si>
    <t xml:space="preserve">AMAPDB30SR      </t>
  </si>
  <si>
    <t xml:space="preserve">AMAPD30SR       </t>
  </si>
  <si>
    <t xml:space="preserve">AMASB24SR       </t>
  </si>
  <si>
    <t xml:space="preserve">AMASB27SR       </t>
  </si>
  <si>
    <t xml:space="preserve">AMASB30SR       </t>
  </si>
  <si>
    <t xml:space="preserve">AMASB33SR       </t>
  </si>
  <si>
    <t xml:space="preserve">AMASB36SR       </t>
  </si>
  <si>
    <t xml:space="preserve">AMASB39SR       </t>
  </si>
  <si>
    <t xml:space="preserve">AMASB42SR       </t>
  </si>
  <si>
    <t xml:space="preserve">AMA2FD18SR      </t>
  </si>
  <si>
    <t xml:space="preserve">AMA2FD21SR      </t>
  </si>
  <si>
    <t xml:space="preserve">AMA2FD24SR      </t>
  </si>
  <si>
    <t xml:space="preserve">AMA3FD18SR      </t>
  </si>
  <si>
    <t xml:space="preserve">AMA3FD21SR      </t>
  </si>
  <si>
    <t xml:space="preserve">AMA3FD24SR      </t>
  </si>
  <si>
    <t xml:space="preserve">AMAOCD332484SR  </t>
  </si>
  <si>
    <t xml:space="preserve">AMAOCD332490SR  </t>
  </si>
  <si>
    <t xml:space="preserve">AMAOCD332493SR  </t>
  </si>
  <si>
    <t xml:space="preserve">AMAOCD332496SR  </t>
  </si>
  <si>
    <t xml:space="preserve">AMAOC332484SR   </t>
  </si>
  <si>
    <t xml:space="preserve">AMAOC332490SR   </t>
  </si>
  <si>
    <t xml:space="preserve">AMAOC332493SR   </t>
  </si>
  <si>
    <t xml:space="preserve">AMAOC332496SR   </t>
  </si>
  <si>
    <t xml:space="preserve">AMAU152484SR    </t>
  </si>
  <si>
    <t xml:space="preserve">AMAU152490SR    </t>
  </si>
  <si>
    <t xml:space="preserve">AMAU152493SR    </t>
  </si>
  <si>
    <t xml:space="preserve">AMAU152496SR    </t>
  </si>
  <si>
    <t xml:space="preserve">AMAU182484SR    </t>
  </si>
  <si>
    <t xml:space="preserve">AMAU182490SR    </t>
  </si>
  <si>
    <t xml:space="preserve">AMAU182493SR    </t>
  </si>
  <si>
    <t xml:space="preserve">AMAU182496SR    </t>
  </si>
  <si>
    <t xml:space="preserve">AMAU242484SR    </t>
  </si>
  <si>
    <t xml:space="preserve">AMAU242493SR    </t>
  </si>
  <si>
    <t xml:space="preserve">AMAU242496SR    </t>
  </si>
  <si>
    <t xml:space="preserve">AMAU302484SR    </t>
  </si>
  <si>
    <t xml:space="preserve">AMAU302490SR    </t>
  </si>
  <si>
    <t xml:space="preserve">AMAU302493SR    </t>
  </si>
  <si>
    <t xml:space="preserve">AMAU302496SR    </t>
  </si>
  <si>
    <t xml:space="preserve">AMAU242490SR    </t>
  </si>
  <si>
    <t xml:space="preserve">AMAVBD12SR      </t>
  </si>
  <si>
    <t xml:space="preserve">AMAVBD15SR      </t>
  </si>
  <si>
    <t xml:space="preserve">AMAVBD18SR      </t>
  </si>
  <si>
    <t xml:space="preserve">AMAVBD21SR      </t>
  </si>
  <si>
    <t xml:space="preserve">AMAVBD24SR      </t>
  </si>
  <si>
    <t xml:space="preserve">AMAVBD27SR      </t>
  </si>
  <si>
    <t xml:space="preserve">AMAVBD30SR      </t>
  </si>
  <si>
    <t xml:space="preserve">AMAVB12SR       </t>
  </si>
  <si>
    <t xml:space="preserve">AMAVB15SR       </t>
  </si>
  <si>
    <t xml:space="preserve">AMAVB18SR       </t>
  </si>
  <si>
    <t xml:space="preserve">AMAVB21SR       </t>
  </si>
  <si>
    <t xml:space="preserve">AMAVB24SR       </t>
  </si>
  <si>
    <t xml:space="preserve">AMAVB27SR       </t>
  </si>
  <si>
    <t xml:space="preserve">AMAVB30SR       </t>
  </si>
  <si>
    <t xml:space="preserve">AMAVB33SR       </t>
  </si>
  <si>
    <t xml:space="preserve">AMAVSB21SR      </t>
  </si>
  <si>
    <t xml:space="preserve">AMAVSB24SR      </t>
  </si>
  <si>
    <t xml:space="preserve">AMAVSB27SR      </t>
  </si>
  <si>
    <t xml:space="preserve">AMAVSB30SR      </t>
  </si>
  <si>
    <t xml:space="preserve">AMAVSB33SR      </t>
  </si>
  <si>
    <t xml:space="preserve">AMAVSB36SR      </t>
  </si>
  <si>
    <t xml:space="preserve">AMAWDC2430SR    </t>
  </si>
  <si>
    <t xml:space="preserve">AMAWDC2436SR    </t>
  </si>
  <si>
    <t xml:space="preserve">AMAWDC2439SR    </t>
  </si>
  <si>
    <t xml:space="preserve">AMAWDC2442SR    </t>
  </si>
  <si>
    <t xml:space="preserve">AMAWLU3012SR    </t>
  </si>
  <si>
    <t xml:space="preserve">AMAWLU301224SR  </t>
  </si>
  <si>
    <t xml:space="preserve">AMAWLU3015SR    </t>
  </si>
  <si>
    <t xml:space="preserve">AMAWLU301524SR  </t>
  </si>
  <si>
    <t xml:space="preserve">AMAWLU3018SR    </t>
  </si>
  <si>
    <t xml:space="preserve">AMAWLU301824SR  </t>
  </si>
  <si>
    <t xml:space="preserve">AMAWLU3021SR    </t>
  </si>
  <si>
    <t xml:space="preserve">AMAWLU302124SR  </t>
  </si>
  <si>
    <t xml:space="preserve">AMAWLU3024SR    </t>
  </si>
  <si>
    <t xml:space="preserve">AMAWLU302424SR  </t>
  </si>
  <si>
    <t xml:space="preserve">AMAWLU3312SR    </t>
  </si>
  <si>
    <t xml:space="preserve">AMAWLU331224SR  </t>
  </si>
  <si>
    <t xml:space="preserve">AMAWLU3315SR    </t>
  </si>
  <si>
    <t xml:space="preserve">AMAWLU331524SR  </t>
  </si>
  <si>
    <t xml:space="preserve">AMAWLU3318SR    </t>
  </si>
  <si>
    <t xml:space="preserve">AMAWLU331824SR  </t>
  </si>
  <si>
    <t xml:space="preserve">AMAWLU3321SR    </t>
  </si>
  <si>
    <t xml:space="preserve">AMAWLU332124SR  </t>
  </si>
  <si>
    <t xml:space="preserve">AMAWLU3324SR    </t>
  </si>
  <si>
    <t xml:space="preserve">AMAWLU332424SR  </t>
  </si>
  <si>
    <t xml:space="preserve">AMAWLU3612SR    </t>
  </si>
  <si>
    <t xml:space="preserve">AMAWLU361224SR  </t>
  </si>
  <si>
    <t xml:space="preserve">AMAWLU3615SR    </t>
  </si>
  <si>
    <t xml:space="preserve">AMAWLU361524SR  </t>
  </si>
  <si>
    <t xml:space="preserve">AMAWLU3618SR    </t>
  </si>
  <si>
    <t xml:space="preserve">AMAWLU361824SR  </t>
  </si>
  <si>
    <t xml:space="preserve">AMAWLU3621SR    </t>
  </si>
  <si>
    <t xml:space="preserve">AMAWLU362124SR  </t>
  </si>
  <si>
    <t xml:space="preserve">AMAWLU3624SR    </t>
  </si>
  <si>
    <t xml:space="preserve">AMAWLU362424SR  </t>
  </si>
  <si>
    <t xml:space="preserve">AMAWSCO30SR     </t>
  </si>
  <si>
    <t xml:space="preserve">AMAWSCO36SR     </t>
  </si>
  <si>
    <t xml:space="preserve">AMAWSCO39SR     </t>
  </si>
  <si>
    <t xml:space="preserve">AMAWSCO42SR     </t>
  </si>
  <si>
    <t xml:space="preserve">AMAWSC30SR      </t>
  </si>
  <si>
    <t xml:space="preserve">AMAWSC36SR      </t>
  </si>
  <si>
    <t xml:space="preserve">AMAWSC39SR      </t>
  </si>
  <si>
    <t xml:space="preserve">AMAWSC42SR      </t>
  </si>
  <si>
    <t xml:space="preserve">AMAWSU3012SR    </t>
  </si>
  <si>
    <t xml:space="preserve">AMAWSU301224SR  </t>
  </si>
  <si>
    <t xml:space="preserve">AMAWSU3015SR    </t>
  </si>
  <si>
    <t xml:space="preserve">AMAWSU301524SR  </t>
  </si>
  <si>
    <t xml:space="preserve">AMAWSU3018SR    </t>
  </si>
  <si>
    <t xml:space="preserve">AMAWSU301824SR  </t>
  </si>
  <si>
    <t xml:space="preserve">AMAWSU3021SR    </t>
  </si>
  <si>
    <t xml:space="preserve">AMAWSU302124SR  </t>
  </si>
  <si>
    <t xml:space="preserve">AMAWSU3024SR    </t>
  </si>
  <si>
    <t xml:space="preserve">AMAWSU302424SR  </t>
  </si>
  <si>
    <t xml:space="preserve">AMAWSU3312SR    </t>
  </si>
  <si>
    <t xml:space="preserve">AMAWSU331224SR  </t>
  </si>
  <si>
    <t xml:space="preserve">AMAWSU3315SR    </t>
  </si>
  <si>
    <t xml:space="preserve">AMAWSU331524SR  </t>
  </si>
  <si>
    <t xml:space="preserve">AMAWSU3318SR    </t>
  </si>
  <si>
    <t xml:space="preserve">AMAWSU331824SR  </t>
  </si>
  <si>
    <t xml:space="preserve">AMAWSU3321SR    </t>
  </si>
  <si>
    <t xml:space="preserve">AMAWSU332124SR  </t>
  </si>
  <si>
    <t xml:space="preserve">AMAWSU3324SR    </t>
  </si>
  <si>
    <t xml:space="preserve">AMAWSU332424SR  </t>
  </si>
  <si>
    <t xml:space="preserve">AMAWSU3612SR    </t>
  </si>
  <si>
    <t xml:space="preserve">AMAWSU361224SR  </t>
  </si>
  <si>
    <t xml:space="preserve">AMAWSU3615SR    </t>
  </si>
  <si>
    <t xml:space="preserve">AMAWSU361524SR  </t>
  </si>
  <si>
    <t xml:space="preserve">AMAWSU3618SR    </t>
  </si>
  <si>
    <t xml:space="preserve">AMAWSU361824SR  </t>
  </si>
  <si>
    <t xml:space="preserve">AMAWSU3621SR    </t>
  </si>
  <si>
    <t xml:space="preserve">AMAWSU362124SR  </t>
  </si>
  <si>
    <t xml:space="preserve">AMAWSU3624SR    </t>
  </si>
  <si>
    <t xml:space="preserve">AMAWSU362424SR  </t>
  </si>
  <si>
    <t xml:space="preserve">AMAW0930SR      </t>
  </si>
  <si>
    <t xml:space="preserve">AMAW0936SR      </t>
  </si>
  <si>
    <t xml:space="preserve">AMAW0939SR      </t>
  </si>
  <si>
    <t xml:space="preserve">AMAW0942SR      </t>
  </si>
  <si>
    <t xml:space="preserve">AMAW1230SR      </t>
  </si>
  <si>
    <t xml:space="preserve">AMAW1236SR      </t>
  </si>
  <si>
    <t xml:space="preserve">AMAW1239SR      </t>
  </si>
  <si>
    <t xml:space="preserve">AMAW1242SR      </t>
  </si>
  <si>
    <t xml:space="preserve">AMAW1530SR      </t>
  </si>
  <si>
    <t xml:space="preserve">AMAW1536SR      </t>
  </si>
  <si>
    <t xml:space="preserve">AMAW1539SR      </t>
  </si>
  <si>
    <t xml:space="preserve">AMAW1542SR      </t>
  </si>
  <si>
    <t xml:space="preserve">AMAW1830SR      </t>
  </si>
  <si>
    <t xml:space="preserve">AMAW1836SR      </t>
  </si>
  <si>
    <t xml:space="preserve">AMAW1839SR      </t>
  </si>
  <si>
    <t xml:space="preserve">AMAW1842SR      </t>
  </si>
  <si>
    <t xml:space="preserve">AMAW2130SR      </t>
  </si>
  <si>
    <t xml:space="preserve">AMAW2136SR      </t>
  </si>
  <si>
    <t xml:space="preserve">AMAW2139SR      </t>
  </si>
  <si>
    <t xml:space="preserve">AMAW2142SR      </t>
  </si>
  <si>
    <t xml:space="preserve">AMAW2430SR      </t>
  </si>
  <si>
    <t xml:space="preserve">AMAW2436SR      </t>
  </si>
  <si>
    <t xml:space="preserve">AMAW2439SR      </t>
  </si>
  <si>
    <t xml:space="preserve">AMAW2442SR      </t>
  </si>
  <si>
    <t xml:space="preserve">AMAW2730SR      </t>
  </si>
  <si>
    <t xml:space="preserve">AMAW2736SR      </t>
  </si>
  <si>
    <t xml:space="preserve">AMAW2739SR      </t>
  </si>
  <si>
    <t xml:space="preserve">AMAW2742SR      </t>
  </si>
  <si>
    <t xml:space="preserve">AMAW3012SR      </t>
  </si>
  <si>
    <t xml:space="preserve">AMAW301224SR    </t>
  </si>
  <si>
    <t xml:space="preserve">AMAW3015SR      </t>
  </si>
  <si>
    <t xml:space="preserve">AMAW301524SR    </t>
  </si>
  <si>
    <t xml:space="preserve">AMAW3018SR      </t>
  </si>
  <si>
    <t xml:space="preserve">AMAW301824SR    </t>
  </si>
  <si>
    <t xml:space="preserve">AMAW3021SR      </t>
  </si>
  <si>
    <t xml:space="preserve">AMAW302124SR    </t>
  </si>
  <si>
    <t xml:space="preserve">AMAW3024SR      </t>
  </si>
  <si>
    <t xml:space="preserve">AMAW302424SR    </t>
  </si>
  <si>
    <t xml:space="preserve">AMAW3030SR      </t>
  </si>
  <si>
    <t xml:space="preserve">AMAW3036SR      </t>
  </si>
  <si>
    <t xml:space="preserve">AMAW3039SR      </t>
  </si>
  <si>
    <t xml:space="preserve">AMAW3042SR      </t>
  </si>
  <si>
    <t xml:space="preserve">AMAW3312SR      </t>
  </si>
  <si>
    <t xml:space="preserve">AMAW331224SR    </t>
  </si>
  <si>
    <t xml:space="preserve">AMAW3315SR      </t>
  </si>
  <si>
    <t xml:space="preserve">AMAW331524SR    </t>
  </si>
  <si>
    <t xml:space="preserve">AMAW3318SR      </t>
  </si>
  <si>
    <t xml:space="preserve">AMAW331824SR    </t>
  </si>
  <si>
    <t xml:space="preserve">AMAW3321SR      </t>
  </si>
  <si>
    <t xml:space="preserve">AMAW332124SR    </t>
  </si>
  <si>
    <t xml:space="preserve">AMAW3324SR      </t>
  </si>
  <si>
    <t xml:space="preserve">AMAW332424SR    </t>
  </si>
  <si>
    <t xml:space="preserve">AMAW3330SR      </t>
  </si>
  <si>
    <t xml:space="preserve">AMAW3336SR      </t>
  </si>
  <si>
    <t xml:space="preserve">AMAW3339SR      </t>
  </si>
  <si>
    <t xml:space="preserve">AMAW3342SR      </t>
  </si>
  <si>
    <t xml:space="preserve">AMAW3612SR      </t>
  </si>
  <si>
    <t xml:space="preserve">AMAW361224SR    </t>
  </si>
  <si>
    <t xml:space="preserve">AMAW3615SR      </t>
  </si>
  <si>
    <t xml:space="preserve">AMAW361524SR    </t>
  </si>
  <si>
    <t xml:space="preserve">AMAW3618SR      </t>
  </si>
  <si>
    <t xml:space="preserve">AMAW361824SR    </t>
  </si>
  <si>
    <t xml:space="preserve">AMAW3621SR      </t>
  </si>
  <si>
    <t xml:space="preserve">AMAW362124SR    </t>
  </si>
  <si>
    <t xml:space="preserve">AMAW3624SR      </t>
  </si>
  <si>
    <t xml:space="preserve">AMAW362424SR    </t>
  </si>
  <si>
    <t xml:space="preserve">AMAW3630SR      </t>
  </si>
  <si>
    <t xml:space="preserve">AMAW3636SR      </t>
  </si>
  <si>
    <t xml:space="preserve">AMAW3639SR      </t>
  </si>
  <si>
    <t xml:space="preserve">AMAW3642SR      </t>
  </si>
  <si>
    <t xml:space="preserve">AMABBPSRT       </t>
  </si>
  <si>
    <t xml:space="preserve">AMABEPSRT       </t>
  </si>
  <si>
    <t xml:space="preserve">AMABF3SRT       </t>
  </si>
  <si>
    <t xml:space="preserve">AMABF6SRT       </t>
  </si>
  <si>
    <t xml:space="preserve">AMAREPSRT       </t>
  </si>
  <si>
    <t xml:space="preserve">AMAROT18SRT     </t>
  </si>
  <si>
    <t xml:space="preserve">AMAROT21SRT     </t>
  </si>
  <si>
    <t xml:space="preserve">AMAROT24SRT     </t>
  </si>
  <si>
    <t xml:space="preserve">AMAROT27SRT     </t>
  </si>
  <si>
    <t xml:space="preserve">AMAROT30SRT     </t>
  </si>
  <si>
    <t xml:space="preserve">AMASM96SRT      </t>
  </si>
  <si>
    <t xml:space="preserve">AMATKP96SRT     </t>
  </si>
  <si>
    <t xml:space="preserve">AMATK96SRT      </t>
  </si>
  <si>
    <t xml:space="preserve">AMAWEP42SRT     </t>
  </si>
  <si>
    <t xml:space="preserve">AMAWF342SRT     </t>
  </si>
  <si>
    <t xml:space="preserve">AMAWF396SRT     </t>
  </si>
  <si>
    <t xml:space="preserve">AMAWF642SRT     </t>
  </si>
  <si>
    <t xml:space="preserve">AMAWF696SRT     </t>
  </si>
  <si>
    <t xml:space="preserve">AMABBC39LSRT    </t>
  </si>
  <si>
    <t xml:space="preserve">AMABBC39RSRT    </t>
  </si>
  <si>
    <t xml:space="preserve">AMABBC42LSRT    </t>
  </si>
  <si>
    <t xml:space="preserve">AMABBC42RSPT    </t>
  </si>
  <si>
    <t xml:space="preserve">AMABBC42RSRT    </t>
  </si>
  <si>
    <t xml:space="preserve">AMABCC33SRT     </t>
  </si>
  <si>
    <t xml:space="preserve">AMABCC36SRT     </t>
  </si>
  <si>
    <t xml:space="preserve">AMABDC36SRT     </t>
  </si>
  <si>
    <t xml:space="preserve">AMABFD09SRT     </t>
  </si>
  <si>
    <t xml:space="preserve">AMABFD12SRT     </t>
  </si>
  <si>
    <t xml:space="preserve">AMABFD15SRT     </t>
  </si>
  <si>
    <t xml:space="preserve">AMABFD18SRT     </t>
  </si>
  <si>
    <t xml:space="preserve">AMABFD21SRT     </t>
  </si>
  <si>
    <t xml:space="preserve">AMABFD24SRT     </t>
  </si>
  <si>
    <t xml:space="preserve">AMABFD27SRT     </t>
  </si>
  <si>
    <t xml:space="preserve">AMABFD30SRT     </t>
  </si>
  <si>
    <t xml:space="preserve">AMABFD33SRT     </t>
  </si>
  <si>
    <t xml:space="preserve">AMABFD36SRT     </t>
  </si>
  <si>
    <t xml:space="preserve">AMAB09SRT       </t>
  </si>
  <si>
    <t xml:space="preserve">AMAB12SRT       </t>
  </si>
  <si>
    <t xml:space="preserve">AMAB15SRT       </t>
  </si>
  <si>
    <t xml:space="preserve">AMAB18SRT       </t>
  </si>
  <si>
    <t xml:space="preserve">AMAB21SRT       </t>
  </si>
  <si>
    <t xml:space="preserve">AMAB24SRT       </t>
  </si>
  <si>
    <t xml:space="preserve">AMAB27SRT       </t>
  </si>
  <si>
    <t xml:space="preserve">AMAB30SRT       </t>
  </si>
  <si>
    <t xml:space="preserve">AMAB33SRT       </t>
  </si>
  <si>
    <t xml:space="preserve">AMAB36SRT       </t>
  </si>
  <si>
    <t xml:space="preserve">AMACPU18SRT     </t>
  </si>
  <si>
    <t xml:space="preserve">AMACPU21SRT     </t>
  </si>
  <si>
    <t xml:space="preserve">AMACPU24SRT     </t>
  </si>
  <si>
    <t xml:space="preserve">AMACSB42SRT     </t>
  </si>
  <si>
    <t xml:space="preserve">AMADB12SRT      </t>
  </si>
  <si>
    <t xml:space="preserve">AMADB15SRT      </t>
  </si>
  <si>
    <t xml:space="preserve">AMADB18SRT      </t>
  </si>
  <si>
    <t xml:space="preserve">AMADB21SRT      </t>
  </si>
  <si>
    <t xml:space="preserve">AMADB24SRT      </t>
  </si>
  <si>
    <t xml:space="preserve">AMADB27SRT      </t>
  </si>
  <si>
    <t xml:space="preserve">AMADB30SRT      </t>
  </si>
  <si>
    <t xml:space="preserve">AMAPDB24SRT     </t>
  </si>
  <si>
    <t xml:space="preserve">AMAPDB27SRT     </t>
  </si>
  <si>
    <t xml:space="preserve">AMAPDB30SRT     </t>
  </si>
  <si>
    <t xml:space="preserve">AMAPD30SRT      </t>
  </si>
  <si>
    <t xml:space="preserve">AMASB24SRT      </t>
  </si>
  <si>
    <t xml:space="preserve">AMASB27SRT      </t>
  </si>
  <si>
    <t xml:space="preserve">AMASB30SRT      </t>
  </si>
  <si>
    <t xml:space="preserve">AMASB33SRT      </t>
  </si>
  <si>
    <t xml:space="preserve">AMASB36SRT      </t>
  </si>
  <si>
    <t xml:space="preserve">AMASB39SRT      </t>
  </si>
  <si>
    <t xml:space="preserve">AMASB42SRT      </t>
  </si>
  <si>
    <t xml:space="preserve">AMA2FD18SRT     </t>
  </si>
  <si>
    <t xml:space="preserve">AMA2FD21SRT     </t>
  </si>
  <si>
    <t xml:space="preserve">AMA2FD24SRT     </t>
  </si>
  <si>
    <t xml:space="preserve">AMA3FD18SRT     </t>
  </si>
  <si>
    <t xml:space="preserve">AMA3FD21SRT     </t>
  </si>
  <si>
    <t xml:space="preserve">AMA3FD24SRT     </t>
  </si>
  <si>
    <t xml:space="preserve">AMAOCD332484SRT </t>
  </si>
  <si>
    <t xml:space="preserve">AMAOCD332490SRT </t>
  </si>
  <si>
    <t xml:space="preserve">AMAOCD332493SRT </t>
  </si>
  <si>
    <t xml:space="preserve">AMAOCD332496SRT </t>
  </si>
  <si>
    <t xml:space="preserve">AMAOC332484SRT  </t>
  </si>
  <si>
    <t xml:space="preserve">AMAOC332490SRT  </t>
  </si>
  <si>
    <t xml:space="preserve">AMAOC332493SRT  </t>
  </si>
  <si>
    <t xml:space="preserve">AMAOC332496SRT  </t>
  </si>
  <si>
    <t xml:space="preserve">AMAU152484SRT   </t>
  </si>
  <si>
    <t xml:space="preserve">AMAU152490SRT   </t>
  </si>
  <si>
    <t xml:space="preserve">AMAU152493SRT   </t>
  </si>
  <si>
    <t xml:space="preserve">AMAU152496SRT   </t>
  </si>
  <si>
    <t xml:space="preserve">AMAU182484SRT   </t>
  </si>
  <si>
    <t xml:space="preserve">AMAU182490SRT   </t>
  </si>
  <si>
    <t xml:space="preserve">AMAU182493SRT   </t>
  </si>
  <si>
    <t xml:space="preserve">AMAU182496SRT   </t>
  </si>
  <si>
    <t xml:space="preserve">AMAU242484SRT   </t>
  </si>
  <si>
    <t xml:space="preserve">AMAU242490SRT   </t>
  </si>
  <si>
    <t xml:space="preserve">AMAU242493SRT   </t>
  </si>
  <si>
    <t xml:space="preserve">AMAU242496SRT   </t>
  </si>
  <si>
    <t xml:space="preserve">AMAU302484SRT   </t>
  </si>
  <si>
    <t xml:space="preserve">AMAU302490SRT   </t>
  </si>
  <si>
    <t xml:space="preserve">AMAU302493SRT   </t>
  </si>
  <si>
    <t xml:space="preserve">AMAU302496SRT   </t>
  </si>
  <si>
    <t xml:space="preserve">AMAVBD12SRT     </t>
  </si>
  <si>
    <t xml:space="preserve">AMAVBD15SRT     </t>
  </si>
  <si>
    <t xml:space="preserve">AMAVBD18SRT     </t>
  </si>
  <si>
    <t xml:space="preserve">AMAVBD21SRT     </t>
  </si>
  <si>
    <t xml:space="preserve">AMAVBD24SRT     </t>
  </si>
  <si>
    <t xml:space="preserve">AMAVBD27SRT     </t>
  </si>
  <si>
    <t xml:space="preserve">AMAVBD30SRT     </t>
  </si>
  <si>
    <t xml:space="preserve">AMAVB12SRT      </t>
  </si>
  <si>
    <t xml:space="preserve">AMAVB15SRT      </t>
  </si>
  <si>
    <t xml:space="preserve">AMAVB18SRT      </t>
  </si>
  <si>
    <t xml:space="preserve">AMAVB21SRT      </t>
  </si>
  <si>
    <t xml:space="preserve">AMAVB24SRT      </t>
  </si>
  <si>
    <t xml:space="preserve">AMAVB27SRT      </t>
  </si>
  <si>
    <t xml:space="preserve">AMAVB30SRT      </t>
  </si>
  <si>
    <t xml:space="preserve">AMAVB33SRT      </t>
  </si>
  <si>
    <t xml:space="preserve">AMAVSB21SRT     </t>
  </si>
  <si>
    <t xml:space="preserve">AMAVSB24SRT     </t>
  </si>
  <si>
    <t xml:space="preserve">AMAVSB27SRT     </t>
  </si>
  <si>
    <t xml:space="preserve">AMAVSB30SRT     </t>
  </si>
  <si>
    <t xml:space="preserve">AMAVSB33SRT     </t>
  </si>
  <si>
    <t xml:space="preserve">AMAVSB36SRT     </t>
  </si>
  <si>
    <t xml:space="preserve">AMAWDC2430SRT   </t>
  </si>
  <si>
    <t xml:space="preserve">AMAWDC2436SRT   </t>
  </si>
  <si>
    <t xml:space="preserve">AMAWDC2439SRT   </t>
  </si>
  <si>
    <t xml:space="preserve">AMAWDC2442SRT   </t>
  </si>
  <si>
    <t xml:space="preserve">AMAWLU3012SRT   </t>
  </si>
  <si>
    <t xml:space="preserve">AMAWLU301224SRT </t>
  </si>
  <si>
    <t xml:space="preserve">AMAWLU3015SRT   </t>
  </si>
  <si>
    <t xml:space="preserve">AMAWLU301524SRT </t>
  </si>
  <si>
    <t xml:space="preserve">AMAWLU3018SRT   </t>
  </si>
  <si>
    <t xml:space="preserve">AMAWLU301824SRT </t>
  </si>
  <si>
    <t xml:space="preserve">AMAWLU3021SRT   </t>
  </si>
  <si>
    <t xml:space="preserve">AMAWLU302124SRT </t>
  </si>
  <si>
    <t xml:space="preserve">AMAWLU3024SRT   </t>
  </si>
  <si>
    <t xml:space="preserve">AMAWLU302424SRT </t>
  </si>
  <si>
    <t xml:space="preserve">AMAWLU3312SRT   </t>
  </si>
  <si>
    <t xml:space="preserve">AMAWLU331224SRT </t>
  </si>
  <si>
    <t xml:space="preserve">AMAWLU3315SRT   </t>
  </si>
  <si>
    <t xml:space="preserve">AMAWLU331524SRT </t>
  </si>
  <si>
    <t xml:space="preserve">AMAWLU3318SRT   </t>
  </si>
  <si>
    <t xml:space="preserve">AMAWLU331824SRT </t>
  </si>
  <si>
    <t xml:space="preserve">AMAWLU3321SRT   </t>
  </si>
  <si>
    <t xml:space="preserve">AMAWLU332124SRT </t>
  </si>
  <si>
    <t xml:space="preserve">AMAWLU3324SRT   </t>
  </si>
  <si>
    <t xml:space="preserve">AMAWLU332424SRT </t>
  </si>
  <si>
    <t xml:space="preserve">AMAWLU3612SRT   </t>
  </si>
  <si>
    <t xml:space="preserve">AMAWLU361224SRT </t>
  </si>
  <si>
    <t xml:space="preserve">AMAWLU3615SRT   </t>
  </si>
  <si>
    <t xml:space="preserve">AMAWLU361524SRT </t>
  </si>
  <si>
    <t xml:space="preserve">AMAWLU3618SRT   </t>
  </si>
  <si>
    <t xml:space="preserve">AMAWLU361824SRT </t>
  </si>
  <si>
    <t xml:space="preserve">AMAWLU3621SRT   </t>
  </si>
  <si>
    <t xml:space="preserve">AMAWLU362124SRT </t>
  </si>
  <si>
    <t xml:space="preserve">AMAWLU3624SRT   </t>
  </si>
  <si>
    <t xml:space="preserve">AMAWLU362424SRT </t>
  </si>
  <si>
    <t xml:space="preserve">AMAWSCO30SRT    </t>
  </si>
  <si>
    <t xml:space="preserve">AMAWSCO36SRT    </t>
  </si>
  <si>
    <t xml:space="preserve">AMAWSCO39SRT    </t>
  </si>
  <si>
    <t xml:space="preserve">AMAWSCO42SRT    </t>
  </si>
  <si>
    <t xml:space="preserve">AMAWSC30SRT     </t>
  </si>
  <si>
    <t xml:space="preserve">AMAWSC36SRT     </t>
  </si>
  <si>
    <t xml:space="preserve">AMAWSC39SRT     </t>
  </si>
  <si>
    <t xml:space="preserve">AMAWSC42SRT     </t>
  </si>
  <si>
    <t xml:space="preserve">AMAWSU3012SRT   </t>
  </si>
  <si>
    <t xml:space="preserve">AMAWSU301224SRT </t>
  </si>
  <si>
    <t xml:space="preserve">AMAWSU3015SRT   </t>
  </si>
  <si>
    <t xml:space="preserve">AMAWSU301524SRT </t>
  </si>
  <si>
    <t xml:space="preserve">AMAWSU3018SRT   </t>
  </si>
  <si>
    <t xml:space="preserve">AMAWSU301824SRT </t>
  </si>
  <si>
    <t xml:space="preserve">AMAWSU3021SRT   </t>
  </si>
  <si>
    <t xml:space="preserve">AMAWSU302124SRT </t>
  </si>
  <si>
    <t xml:space="preserve">AMAWSU3024SRT   </t>
  </si>
  <si>
    <t xml:space="preserve">AMAWSU302424SRT </t>
  </si>
  <si>
    <t xml:space="preserve">AMAWSU3312SRT   </t>
  </si>
  <si>
    <t xml:space="preserve">AMAWSU331224SRT </t>
  </si>
  <si>
    <t xml:space="preserve">AMAWSU3315SRT   </t>
  </si>
  <si>
    <t xml:space="preserve">AMAWSU331524SRT </t>
  </si>
  <si>
    <t xml:space="preserve">AMAWSU3318SRT   </t>
  </si>
  <si>
    <t xml:space="preserve">AMAWSU331824SRT </t>
  </si>
  <si>
    <t xml:space="preserve">AMAWSU3321SRT   </t>
  </si>
  <si>
    <t xml:space="preserve">AMAWSU332124SRT </t>
  </si>
  <si>
    <t xml:space="preserve">AMAWSU3324SRT   </t>
  </si>
  <si>
    <t xml:space="preserve">AMAWSU332424SRT </t>
  </si>
  <si>
    <t xml:space="preserve">AMAWSU3612SRT   </t>
  </si>
  <si>
    <t xml:space="preserve">AMAWSU361224SRT </t>
  </si>
  <si>
    <t xml:space="preserve">AMAWSU3615SRT   </t>
  </si>
  <si>
    <t xml:space="preserve">AMAWSU361524SRT </t>
  </si>
  <si>
    <t xml:space="preserve">AMAWSU3618SRT   </t>
  </si>
  <si>
    <t xml:space="preserve">AMAWSU361824SRT </t>
  </si>
  <si>
    <t xml:space="preserve">AMAWSU3621SRT   </t>
  </si>
  <si>
    <t xml:space="preserve">AMAWSU362124SRT </t>
  </si>
  <si>
    <t xml:space="preserve">AMAWSU3624SRT   </t>
  </si>
  <si>
    <t xml:space="preserve">AMAWSU362424SRT </t>
  </si>
  <si>
    <t xml:space="preserve">AMAW0930SRT     </t>
  </si>
  <si>
    <t xml:space="preserve">AMAW0936SRT     </t>
  </si>
  <si>
    <t xml:space="preserve">AMAW0939SRT     </t>
  </si>
  <si>
    <t xml:space="preserve">AMAW0942SRT     </t>
  </si>
  <si>
    <t xml:space="preserve">AMAW1230SRT     </t>
  </si>
  <si>
    <t xml:space="preserve">AMAW1236SRT     </t>
  </si>
  <si>
    <t xml:space="preserve">AMAW1239SRT     </t>
  </si>
  <si>
    <t xml:space="preserve">AMAW1242SRT     </t>
  </si>
  <si>
    <t xml:space="preserve">AMAW1530SRT     </t>
  </si>
  <si>
    <t xml:space="preserve">AMAW1536SRT     </t>
  </si>
  <si>
    <t xml:space="preserve">AMAW1539SRT     </t>
  </si>
  <si>
    <t xml:space="preserve">AMAW1542SRT     </t>
  </si>
  <si>
    <t xml:space="preserve">AMAW1830SRT     </t>
  </si>
  <si>
    <t xml:space="preserve">AMAW1836SRT     </t>
  </si>
  <si>
    <t xml:space="preserve">AMAW1839SRT     </t>
  </si>
  <si>
    <t xml:space="preserve">AMAW1842SRT     </t>
  </si>
  <si>
    <t xml:space="preserve">AMAW2130SRT     </t>
  </si>
  <si>
    <t xml:space="preserve">AMAW2136SRT     </t>
  </si>
  <si>
    <t xml:space="preserve">AMAW2139SRT     </t>
  </si>
  <si>
    <t xml:space="preserve">AMAW2142SRT     </t>
  </si>
  <si>
    <t xml:space="preserve">AMAW2430SRT     </t>
  </si>
  <si>
    <t xml:space="preserve">AMAW2436SRT     </t>
  </si>
  <si>
    <t xml:space="preserve">AMAW2439SRT     </t>
  </si>
  <si>
    <t xml:space="preserve">AMAW2442SRT     </t>
  </si>
  <si>
    <t xml:space="preserve">AMAW2730SRT     </t>
  </si>
  <si>
    <t xml:space="preserve">AMAW2736SRT     </t>
  </si>
  <si>
    <t xml:space="preserve">AMAW2739SRT     </t>
  </si>
  <si>
    <t xml:space="preserve">AMAW2742SRT     </t>
  </si>
  <si>
    <t xml:space="preserve">AMAW3012SRT     </t>
  </si>
  <si>
    <t xml:space="preserve">AMAW301224SRT   </t>
  </si>
  <si>
    <t xml:space="preserve">AMAW3015SRT     </t>
  </si>
  <si>
    <t xml:space="preserve">AMAW301524SRT   </t>
  </si>
  <si>
    <t xml:space="preserve">AMAW3018SRT     </t>
  </si>
  <si>
    <t xml:space="preserve">AMAW301824SRT   </t>
  </si>
  <si>
    <t xml:space="preserve">AMAW3021SRT     </t>
  </si>
  <si>
    <t xml:space="preserve">AMAW302124SRT   </t>
  </si>
  <si>
    <t xml:space="preserve">AMAW3024SRT     </t>
  </si>
  <si>
    <t xml:space="preserve">AMAW302424SRT   </t>
  </si>
  <si>
    <t xml:space="preserve">AMAW3030SRT     </t>
  </si>
  <si>
    <t xml:space="preserve">AMAW3036SRT     </t>
  </si>
  <si>
    <t xml:space="preserve">AMAW3039SRT     </t>
  </si>
  <si>
    <t xml:space="preserve">AMAW3042SRT     </t>
  </si>
  <si>
    <t xml:space="preserve">AMAW3312SRT     </t>
  </si>
  <si>
    <t xml:space="preserve">AMAW331224SRT   </t>
  </si>
  <si>
    <t xml:space="preserve">AMAW3315SRT     </t>
  </si>
  <si>
    <t xml:space="preserve">AMAW331524SRT   </t>
  </si>
  <si>
    <t xml:space="preserve">AMAW3318SRT     </t>
  </si>
  <si>
    <t xml:space="preserve">AMAW331824SRT   </t>
  </si>
  <si>
    <t xml:space="preserve">AMAW3321SRT     </t>
  </si>
  <si>
    <t xml:space="preserve">AMAW332124SRT   </t>
  </si>
  <si>
    <t xml:space="preserve">AMAW3324SRT     </t>
  </si>
  <si>
    <t xml:space="preserve">AMAW332424SRT   </t>
  </si>
  <si>
    <t xml:space="preserve">AMAW3330SRT     </t>
  </si>
  <si>
    <t xml:space="preserve">AMAW3336SRT     </t>
  </si>
  <si>
    <t xml:space="preserve">AMAW3339SRT     </t>
  </si>
  <si>
    <t xml:space="preserve">AMAW3342SRT     </t>
  </si>
  <si>
    <t xml:space="preserve">AMAW3612SRT     </t>
  </si>
  <si>
    <t xml:space="preserve">AMAW361224SRT   </t>
  </si>
  <si>
    <t xml:space="preserve">AMAW3615SRT     </t>
  </si>
  <si>
    <t xml:space="preserve">AMAW361524SRT   </t>
  </si>
  <si>
    <t xml:space="preserve">AMAW3618SRT     </t>
  </si>
  <si>
    <t xml:space="preserve">AMAW361824SRT   </t>
  </si>
  <si>
    <t xml:space="preserve">AMAW3621SRT     </t>
  </si>
  <si>
    <t xml:space="preserve">AMAW362124SRT   </t>
  </si>
  <si>
    <t xml:space="preserve">AMAW3624SRT     </t>
  </si>
  <si>
    <t xml:space="preserve">AMAW362424SRT   </t>
  </si>
  <si>
    <t xml:space="preserve">AMAW3630SRT     </t>
  </si>
  <si>
    <t xml:space="preserve">AMAW3636SRT     </t>
  </si>
  <si>
    <t xml:space="preserve">AMAW3639SRT     </t>
  </si>
  <si>
    <t xml:space="preserve">AMAW3642SRT     </t>
  </si>
  <si>
    <t xml:space="preserve">AMABBPSW        </t>
  </si>
  <si>
    <t xml:space="preserve">AMABEPSW        </t>
  </si>
  <si>
    <t xml:space="preserve">AMABF3SW        </t>
  </si>
  <si>
    <t xml:space="preserve">AMABF6SW        </t>
  </si>
  <si>
    <t xml:space="preserve">AMAREPSW        </t>
  </si>
  <si>
    <t xml:space="preserve">AMAROT18SW      </t>
  </si>
  <si>
    <t xml:space="preserve">AMAROT21SW      </t>
  </si>
  <si>
    <t xml:space="preserve">AMAROT24SW      </t>
  </si>
  <si>
    <t xml:space="preserve">AMAROT27SW      </t>
  </si>
  <si>
    <t xml:space="preserve">AMAROT30SW      </t>
  </si>
  <si>
    <t xml:space="preserve">AMASM96SW       </t>
  </si>
  <si>
    <t xml:space="preserve">AMATKP96SW      </t>
  </si>
  <si>
    <t xml:space="preserve">AMATK96SW       </t>
  </si>
  <si>
    <t xml:space="preserve">AMAWEP42SW      </t>
  </si>
  <si>
    <t xml:space="preserve">AMAWF342SW      </t>
  </si>
  <si>
    <t xml:space="preserve">AMAWF396SW      </t>
  </si>
  <si>
    <t xml:space="preserve">AMAWF642SW      </t>
  </si>
  <si>
    <t xml:space="preserve">AMAWF696SW      </t>
  </si>
  <si>
    <t xml:space="preserve">AMABBC39LSW     </t>
  </si>
  <si>
    <t xml:space="preserve">AMABBC39RSW     </t>
  </si>
  <si>
    <t xml:space="preserve">AMABBC42LSW     </t>
  </si>
  <si>
    <t xml:space="preserve">AMABBC42RSW     </t>
  </si>
  <si>
    <t xml:space="preserve">AMABCC33SW      </t>
  </si>
  <si>
    <t xml:space="preserve">AMABCC36SW      </t>
  </si>
  <si>
    <t xml:space="preserve">AMABDC36SW      </t>
  </si>
  <si>
    <t xml:space="preserve">AMABFD09SW      </t>
  </si>
  <si>
    <t xml:space="preserve">AMABFD12SW      </t>
  </si>
  <si>
    <t xml:space="preserve">AMABFD15SW      </t>
  </si>
  <si>
    <t xml:space="preserve">AMABFD18SW      </t>
  </si>
  <si>
    <t xml:space="preserve">AMABFD21SW      </t>
  </si>
  <si>
    <t xml:space="preserve">AMABFD24SW      </t>
  </si>
  <si>
    <t xml:space="preserve">AMABFD27SW      </t>
  </si>
  <si>
    <t xml:space="preserve">AMABFD30SW      </t>
  </si>
  <si>
    <t xml:space="preserve">AMABFD33SW      </t>
  </si>
  <si>
    <t xml:space="preserve">AMABFD36SW      </t>
  </si>
  <si>
    <t xml:space="preserve">AMAB09SW        </t>
  </si>
  <si>
    <t xml:space="preserve">AMAB12SW        </t>
  </si>
  <si>
    <t xml:space="preserve">AMAB15SW        </t>
  </si>
  <si>
    <t xml:space="preserve">AMAB18SW        </t>
  </si>
  <si>
    <t xml:space="preserve">AMAB21SW        </t>
  </si>
  <si>
    <t xml:space="preserve">AMAB24SW        </t>
  </si>
  <si>
    <t xml:space="preserve">AMAB27SW        </t>
  </si>
  <si>
    <t xml:space="preserve">AMAB30SW        </t>
  </si>
  <si>
    <t xml:space="preserve">AMAB33SW        </t>
  </si>
  <si>
    <t xml:space="preserve">AMAB36SW        </t>
  </si>
  <si>
    <t xml:space="preserve">AMACPU18SW      </t>
  </si>
  <si>
    <t xml:space="preserve">AMACPU21SW      </t>
  </si>
  <si>
    <t xml:space="preserve">AMACPU24SW      </t>
  </si>
  <si>
    <t xml:space="preserve">AMACSB42SW      </t>
  </si>
  <si>
    <t xml:space="preserve">AMADB12SW       </t>
  </si>
  <si>
    <t xml:space="preserve">AMADB15SW       </t>
  </si>
  <si>
    <t xml:space="preserve">AMADB18SW       </t>
  </si>
  <si>
    <t xml:space="preserve">AMADB21SW       </t>
  </si>
  <si>
    <t xml:space="preserve">AMADB24SW       </t>
  </si>
  <si>
    <t xml:space="preserve">AMADB27SW       </t>
  </si>
  <si>
    <t xml:space="preserve">AMADB30SW       </t>
  </si>
  <si>
    <t xml:space="preserve">AMAPDB24SW      </t>
  </si>
  <si>
    <t xml:space="preserve">AMAPDB27SW      </t>
  </si>
  <si>
    <t xml:space="preserve">AMAPDB30SW      </t>
  </si>
  <si>
    <t xml:space="preserve">AMAPD30SW       </t>
  </si>
  <si>
    <t xml:space="preserve">AMASB24SW       </t>
  </si>
  <si>
    <t xml:space="preserve">AMASB27SW       </t>
  </si>
  <si>
    <t xml:space="preserve">AMASB30SW       </t>
  </si>
  <si>
    <t xml:space="preserve">AMASB33SW       </t>
  </si>
  <si>
    <t xml:space="preserve">AMASB36SW       </t>
  </si>
  <si>
    <t xml:space="preserve">AMASB39SW       </t>
  </si>
  <si>
    <t xml:space="preserve">AMASB42SW       </t>
  </si>
  <si>
    <t xml:space="preserve">AMA2FD18SW      </t>
  </si>
  <si>
    <t xml:space="preserve">AMA2FD21SW      </t>
  </si>
  <si>
    <t xml:space="preserve">AMA2FD24SW      </t>
  </si>
  <si>
    <t xml:space="preserve">AMA3FD18SW      </t>
  </si>
  <si>
    <t xml:space="preserve">AMA3FD21SW      </t>
  </si>
  <si>
    <t xml:space="preserve">AMA3FD24SW      </t>
  </si>
  <si>
    <t xml:space="preserve">AMAOCD332484SW  </t>
  </si>
  <si>
    <t xml:space="preserve">AMAOCD332490SW  </t>
  </si>
  <si>
    <t xml:space="preserve">AMAOCD332493SW  </t>
  </si>
  <si>
    <t xml:space="preserve">AMAOCD332496SW  </t>
  </si>
  <si>
    <t xml:space="preserve">AMAOC332484SW   </t>
  </si>
  <si>
    <t xml:space="preserve">AMAOC332490SW   </t>
  </si>
  <si>
    <t xml:space="preserve">AMAOC332493SW   </t>
  </si>
  <si>
    <t xml:space="preserve">AMAOC332496SW   </t>
  </si>
  <si>
    <t xml:space="preserve">AMAU152484SW    </t>
  </si>
  <si>
    <t xml:space="preserve">AMAU152490SW    </t>
  </si>
  <si>
    <t xml:space="preserve">AMAU152493SW    </t>
  </si>
  <si>
    <t xml:space="preserve">AMAU152496SW    </t>
  </si>
  <si>
    <t xml:space="preserve">AMAU182484SW    </t>
  </si>
  <si>
    <t xml:space="preserve">AMAU182490SW    </t>
  </si>
  <si>
    <t xml:space="preserve">AMAU182493SW    </t>
  </si>
  <si>
    <t xml:space="preserve">AMAU182496SW    </t>
  </si>
  <si>
    <t xml:space="preserve">AMAU242484SW    </t>
  </si>
  <si>
    <t xml:space="preserve">AMAU242490SW    </t>
  </si>
  <si>
    <t xml:space="preserve">AMAU242493SW    </t>
  </si>
  <si>
    <t xml:space="preserve">AMAU242496SW    </t>
  </si>
  <si>
    <t xml:space="preserve">AMAU302484SW    </t>
  </si>
  <si>
    <t xml:space="preserve">AMAU302490SW    </t>
  </si>
  <si>
    <t xml:space="preserve">AMAU302493SW    </t>
  </si>
  <si>
    <t xml:space="preserve">AMAU302496SW    </t>
  </si>
  <si>
    <t xml:space="preserve">AMAVBD12SW      </t>
  </si>
  <si>
    <t xml:space="preserve">AMAVBD15SW      </t>
  </si>
  <si>
    <t xml:space="preserve">AMAVBD18SW      </t>
  </si>
  <si>
    <t xml:space="preserve">AMAVBD21SW      </t>
  </si>
  <si>
    <t xml:space="preserve">AMAVBD24SW      </t>
  </si>
  <si>
    <t xml:space="preserve">AMAVBD27SW      </t>
  </si>
  <si>
    <t xml:space="preserve">AMAVBD30SW      </t>
  </si>
  <si>
    <t xml:space="preserve">AMAVB12SW       </t>
  </si>
  <si>
    <t xml:space="preserve">AMAVB15SW       </t>
  </si>
  <si>
    <t xml:space="preserve">AMAVB18SW       </t>
  </si>
  <si>
    <t xml:space="preserve">AMAVB21SW       </t>
  </si>
  <si>
    <t xml:space="preserve">AMAVB24SW       </t>
  </si>
  <si>
    <t xml:space="preserve">AMAVB27SW       </t>
  </si>
  <si>
    <t xml:space="preserve">AMAVB30SW       </t>
  </si>
  <si>
    <t xml:space="preserve">AMAVB33SW       </t>
  </si>
  <si>
    <t xml:space="preserve">AMAVSB21SW      </t>
  </si>
  <si>
    <t xml:space="preserve">AMAVSB24SW      </t>
  </si>
  <si>
    <t xml:space="preserve">AMAVSB27SW      </t>
  </si>
  <si>
    <t xml:space="preserve">AMAVSB30SW      </t>
  </si>
  <si>
    <t xml:space="preserve">AMAVSB33SW      </t>
  </si>
  <si>
    <t xml:space="preserve">AMAVSB36SW      </t>
  </si>
  <si>
    <t xml:space="preserve">AMAWDC2430SW    </t>
  </si>
  <si>
    <t xml:space="preserve">AMAWDC2436SW    </t>
  </si>
  <si>
    <t xml:space="preserve">AMAWDC2439SW    </t>
  </si>
  <si>
    <t xml:space="preserve">AMAWDC2442SW    </t>
  </si>
  <si>
    <t xml:space="preserve">AMAWLU3012SW    </t>
  </si>
  <si>
    <t xml:space="preserve">AMAWLU301224SW  </t>
  </si>
  <si>
    <t xml:space="preserve">AMAWLU3015SW    </t>
  </si>
  <si>
    <t xml:space="preserve">AMAWLU301524SW  </t>
  </si>
  <si>
    <t xml:space="preserve">AMAWLU3018SW    </t>
  </si>
  <si>
    <t xml:space="preserve">AMAWLU301824SW  </t>
  </si>
  <si>
    <t xml:space="preserve">AMAWLU3021SW    </t>
  </si>
  <si>
    <t xml:space="preserve">AMAWLU302124SW  </t>
  </si>
  <si>
    <t xml:space="preserve">AMAWLU3024SW    </t>
  </si>
  <si>
    <t xml:space="preserve">AMAWLU302424SW  </t>
  </si>
  <si>
    <t xml:space="preserve">AMAWLU3312SW    </t>
  </si>
  <si>
    <t xml:space="preserve">AMAWLU331224SW  </t>
  </si>
  <si>
    <t xml:space="preserve">AMAWLU3315SW    </t>
  </si>
  <si>
    <t xml:space="preserve">AMAWLU331524SW  </t>
  </si>
  <si>
    <t xml:space="preserve">AMAWLU3318SW    </t>
  </si>
  <si>
    <t xml:space="preserve">AMAWLU331824SW  </t>
  </si>
  <si>
    <t xml:space="preserve">AMAWLU3321SW    </t>
  </si>
  <si>
    <t xml:space="preserve">AMAWLU332124SW  </t>
  </si>
  <si>
    <t xml:space="preserve">AMAWLU3324SW    </t>
  </si>
  <si>
    <t xml:space="preserve">AMAWLU332424SW  </t>
  </si>
  <si>
    <t xml:space="preserve">AMAWLU3612SW    </t>
  </si>
  <si>
    <t xml:space="preserve">AMAWLU361224SW  </t>
  </si>
  <si>
    <t xml:space="preserve">AMAWLU3615SW    </t>
  </si>
  <si>
    <t xml:space="preserve">AMAWLU361524SW  </t>
  </si>
  <si>
    <t xml:space="preserve">AMAWLU3618SW    </t>
  </si>
  <si>
    <t xml:space="preserve">AMAWLU361824SW  </t>
  </si>
  <si>
    <t xml:space="preserve">AMAWLU3621SW    </t>
  </si>
  <si>
    <t xml:space="preserve">AMAWLU362124SW  </t>
  </si>
  <si>
    <t xml:space="preserve">AMAWLU3624SW    </t>
  </si>
  <si>
    <t xml:space="preserve">AMAWLU362424SW  </t>
  </si>
  <si>
    <t xml:space="preserve">AMAWSCO30SW     </t>
  </si>
  <si>
    <t xml:space="preserve">AMAWSCO36SW     </t>
  </si>
  <si>
    <t xml:space="preserve">AMAWSCO39SW     </t>
  </si>
  <si>
    <t xml:space="preserve">AMAWSCO42SW     </t>
  </si>
  <si>
    <t xml:space="preserve">AMAWSC30SW      </t>
  </si>
  <si>
    <t xml:space="preserve">AMAWSC36SW      </t>
  </si>
  <si>
    <t xml:space="preserve">AMAWSC39SW      </t>
  </si>
  <si>
    <t xml:space="preserve">AMAWSC42SW      </t>
  </si>
  <si>
    <t xml:space="preserve">AMAWSU3012SW    </t>
  </si>
  <si>
    <t xml:space="preserve">AMAWSU301224SW  </t>
  </si>
  <si>
    <t xml:space="preserve">AMAWSU3015SW    </t>
  </si>
  <si>
    <t xml:space="preserve">AMAWSU301524SW  </t>
  </si>
  <si>
    <t xml:space="preserve">AMAWSU3018SW    </t>
  </si>
  <si>
    <t xml:space="preserve">AMAWSU301824SW  </t>
  </si>
  <si>
    <t xml:space="preserve">AMAWSU3021SW    </t>
  </si>
  <si>
    <t xml:space="preserve">AMAWSU302124SW  </t>
  </si>
  <si>
    <t xml:space="preserve">AMAWSU3024SW    </t>
  </si>
  <si>
    <t xml:space="preserve">AMAWSU302424SW  </t>
  </si>
  <si>
    <t xml:space="preserve">AMAWSU3312SW    </t>
  </si>
  <si>
    <t xml:space="preserve">AMAWSU331224SW  </t>
  </si>
  <si>
    <t xml:space="preserve">AMAWSU3315SW    </t>
  </si>
  <si>
    <t xml:space="preserve">AMAWSU331524SW  </t>
  </si>
  <si>
    <t xml:space="preserve">AMAWSU3318SW    </t>
  </si>
  <si>
    <t xml:space="preserve">AMAWSU331824SW  </t>
  </si>
  <si>
    <t xml:space="preserve">AMAWSU3321SW    </t>
  </si>
  <si>
    <t xml:space="preserve">AMAWSU332124SW  </t>
  </si>
  <si>
    <t xml:space="preserve">AMAWSU3324SW    </t>
  </si>
  <si>
    <t xml:space="preserve">AMAWSU332424SW  </t>
  </si>
  <si>
    <t xml:space="preserve">AMAWSU3612SW    </t>
  </si>
  <si>
    <t xml:space="preserve">AMAWSU361224SW  </t>
  </si>
  <si>
    <t xml:space="preserve">AMAWSU3615SW    </t>
  </si>
  <si>
    <t xml:space="preserve">AMAWSU361524SW  </t>
  </si>
  <si>
    <t xml:space="preserve">AMAWSU3618SW    </t>
  </si>
  <si>
    <t xml:space="preserve">AMAWSU361824SW  </t>
  </si>
  <si>
    <t xml:space="preserve">AMAWSU3621SW    </t>
  </si>
  <si>
    <t xml:space="preserve">AMAWSU362124SW  </t>
  </si>
  <si>
    <t xml:space="preserve">AMAWSU3624SW    </t>
  </si>
  <si>
    <t xml:space="preserve">AMAWSU362424SW  </t>
  </si>
  <si>
    <t xml:space="preserve">AMAW0930SW      </t>
  </si>
  <si>
    <t xml:space="preserve">AMAW0936SW      </t>
  </si>
  <si>
    <t xml:space="preserve">AMAW0939SW      </t>
  </si>
  <si>
    <t xml:space="preserve">AMAW0942SW      </t>
  </si>
  <si>
    <t xml:space="preserve">AMAW1230SW      </t>
  </si>
  <si>
    <t xml:space="preserve">AMAW1236SW      </t>
  </si>
  <si>
    <t xml:space="preserve">AMAW1239SW      </t>
  </si>
  <si>
    <t xml:space="preserve">AMAW1242SW      </t>
  </si>
  <si>
    <t xml:space="preserve">AMAW1530SW      </t>
  </si>
  <si>
    <t xml:space="preserve">AMAW1536SW      </t>
  </si>
  <si>
    <t xml:space="preserve">AMAW1539SW      </t>
  </si>
  <si>
    <t xml:space="preserve">AMAW1542SW      </t>
  </si>
  <si>
    <t xml:space="preserve">AMAW1830SW      </t>
  </si>
  <si>
    <t xml:space="preserve">AMAW1836SW      </t>
  </si>
  <si>
    <t xml:space="preserve">AMAW1839SW      </t>
  </si>
  <si>
    <t xml:space="preserve">AMAW1842SW      </t>
  </si>
  <si>
    <t xml:space="preserve">AMAW2130SW      </t>
  </si>
  <si>
    <t xml:space="preserve">AMAW2136SW      </t>
  </si>
  <si>
    <t xml:space="preserve">AMAW2139SW      </t>
  </si>
  <si>
    <t xml:space="preserve">AMAW2142SW      </t>
  </si>
  <si>
    <t xml:space="preserve">AMAW2430SW      </t>
  </si>
  <si>
    <t xml:space="preserve">AMAW2436SW      </t>
  </si>
  <si>
    <t xml:space="preserve">AMAW2439SW      </t>
  </si>
  <si>
    <t xml:space="preserve">AMAW2442SW      </t>
  </si>
  <si>
    <t xml:space="preserve">AMAW2730SW      </t>
  </si>
  <si>
    <t xml:space="preserve">AMAW2736SW      </t>
  </si>
  <si>
    <t xml:space="preserve">AMAW2739SW      </t>
  </si>
  <si>
    <t xml:space="preserve">AMAW2742SW      </t>
  </si>
  <si>
    <t xml:space="preserve">AMAW3012SW      </t>
  </si>
  <si>
    <t xml:space="preserve">AMAW301224SW    </t>
  </si>
  <si>
    <t xml:space="preserve">AMAW3015SW      </t>
  </si>
  <si>
    <t xml:space="preserve">AMAW301524SW    </t>
  </si>
  <si>
    <t xml:space="preserve">AMAW3018SW      </t>
  </si>
  <si>
    <t xml:space="preserve">AMAW301824SW    </t>
  </si>
  <si>
    <t xml:space="preserve">AMAW3021SW      </t>
  </si>
  <si>
    <t xml:space="preserve">AMAW302124SW    </t>
  </si>
  <si>
    <t xml:space="preserve">AMAW3024SW      </t>
  </si>
  <si>
    <t xml:space="preserve">AMAW302424SW    </t>
  </si>
  <si>
    <t xml:space="preserve">AMAW3030SW      </t>
  </si>
  <si>
    <t xml:space="preserve">AMAW3036SW      </t>
  </si>
  <si>
    <t xml:space="preserve">AMAW3039SW      </t>
  </si>
  <si>
    <t xml:space="preserve">AMAW3042SW      </t>
  </si>
  <si>
    <t xml:space="preserve">AMAW3312SW      </t>
  </si>
  <si>
    <t xml:space="preserve">AMAW331224SW    </t>
  </si>
  <si>
    <t xml:space="preserve">AMAW3315SW      </t>
  </si>
  <si>
    <t xml:space="preserve">AMAW331524SW    </t>
  </si>
  <si>
    <t xml:space="preserve">AMAW3318SW      </t>
  </si>
  <si>
    <t xml:space="preserve">AMAW331824SW    </t>
  </si>
  <si>
    <t xml:space="preserve">AMAW3321SW      </t>
  </si>
  <si>
    <t xml:space="preserve">AMAW332124SW    </t>
  </si>
  <si>
    <t xml:space="preserve">AMAW3324SW      </t>
  </si>
  <si>
    <t xml:space="preserve">AMAW332424SW    </t>
  </si>
  <si>
    <t xml:space="preserve">AMAW3330SW      </t>
  </si>
  <si>
    <t xml:space="preserve">AMAW3336SW      </t>
  </si>
  <si>
    <t xml:space="preserve">AMAW3339SW      </t>
  </si>
  <si>
    <t xml:space="preserve">AMAW3342SW      </t>
  </si>
  <si>
    <t xml:space="preserve">AMAW3612SW      </t>
  </si>
  <si>
    <t xml:space="preserve">AMAW361224SW    </t>
  </si>
  <si>
    <t xml:space="preserve">AMAW3615SW      </t>
  </si>
  <si>
    <t xml:space="preserve">AMAW361524SW    </t>
  </si>
  <si>
    <t xml:space="preserve">AMAW3618SW      </t>
  </si>
  <si>
    <t xml:space="preserve">AMAW361824SW    </t>
  </si>
  <si>
    <t xml:space="preserve">AMAW3621SW      </t>
  </si>
  <si>
    <t xml:space="preserve">AMAW362124SW    </t>
  </si>
  <si>
    <t xml:space="preserve">AMAW3624SW      </t>
  </si>
  <si>
    <t xml:space="preserve">AMAW362424SW    </t>
  </si>
  <si>
    <t xml:space="preserve">AMAW3630SW      </t>
  </si>
  <si>
    <t xml:space="preserve">AMAW3636SW      </t>
  </si>
  <si>
    <t xml:space="preserve">AMAW3639SW      </t>
  </si>
  <si>
    <t xml:space="preserve">AMAW3642SW      </t>
  </si>
  <si>
    <t>AMASB24SB</t>
  </si>
  <si>
    <t>AMASB27SB</t>
  </si>
  <si>
    <t>SB24SB</t>
  </si>
  <si>
    <t>SB27SB</t>
  </si>
  <si>
    <t>SB24</t>
  </si>
  <si>
    <t>SB27</t>
  </si>
  <si>
    <t xml:space="preserve">BBC39LSR     </t>
  </si>
  <si>
    <t xml:space="preserve">BBC39RSR     </t>
  </si>
  <si>
    <t xml:space="preserve">BBC42LSR     </t>
  </si>
  <si>
    <t xml:space="preserve">BBC42RSR     </t>
  </si>
  <si>
    <t xml:space="preserve">BCC33SR      </t>
  </si>
  <si>
    <t xml:space="preserve">BCC36SR      </t>
  </si>
  <si>
    <t xml:space="preserve">BDC36SR      </t>
  </si>
  <si>
    <t xml:space="preserve">BFD09SR      </t>
  </si>
  <si>
    <t xml:space="preserve">BFD12SR      </t>
  </si>
  <si>
    <t xml:space="preserve">BFD15SR      </t>
  </si>
  <si>
    <t xml:space="preserve">BFD18SR      </t>
  </si>
  <si>
    <t xml:space="preserve">BFD21SR      </t>
  </si>
  <si>
    <t xml:space="preserve">BFD24SR      </t>
  </si>
  <si>
    <t xml:space="preserve">BFD27SR      </t>
  </si>
  <si>
    <t xml:space="preserve">BFD30SR      </t>
  </si>
  <si>
    <t xml:space="preserve">BFD33SR      </t>
  </si>
  <si>
    <t xml:space="preserve">BFD36SR      </t>
  </si>
  <si>
    <t xml:space="preserve">B09SR        </t>
  </si>
  <si>
    <t xml:space="preserve">B12SR        </t>
  </si>
  <si>
    <t xml:space="preserve">B15SR        </t>
  </si>
  <si>
    <t xml:space="preserve">B18SR        </t>
  </si>
  <si>
    <t xml:space="preserve">B21SR        </t>
  </si>
  <si>
    <t xml:space="preserve">B24SR        </t>
  </si>
  <si>
    <t xml:space="preserve">B27SR        </t>
  </si>
  <si>
    <t xml:space="preserve">B30SR        </t>
  </si>
  <si>
    <t xml:space="preserve">B33SR        </t>
  </si>
  <si>
    <t xml:space="preserve">B36SR        </t>
  </si>
  <si>
    <t xml:space="preserve">CPU18SR      </t>
  </si>
  <si>
    <t xml:space="preserve">CPU21SR      </t>
  </si>
  <si>
    <t xml:space="preserve">CPU24SR      </t>
  </si>
  <si>
    <t xml:space="preserve">CSB42SR      </t>
  </si>
  <si>
    <t xml:space="preserve">DB12SR       </t>
  </si>
  <si>
    <t xml:space="preserve">DB15SR       </t>
  </si>
  <si>
    <t xml:space="preserve">DB18SR       </t>
  </si>
  <si>
    <t xml:space="preserve">DB21SR       </t>
  </si>
  <si>
    <t xml:space="preserve">DB24SR       </t>
  </si>
  <si>
    <t xml:space="preserve">DB27SR       </t>
  </si>
  <si>
    <t xml:space="preserve">DB30SR       </t>
  </si>
  <si>
    <t xml:space="preserve">PDB24SR      </t>
  </si>
  <si>
    <t xml:space="preserve">PDB27SR      </t>
  </si>
  <si>
    <t xml:space="preserve">PDB30SR      </t>
  </si>
  <si>
    <t xml:space="preserve">PD30SR       </t>
  </si>
  <si>
    <t xml:space="preserve">SB24SR       </t>
  </si>
  <si>
    <t xml:space="preserve">SB27SR       </t>
  </si>
  <si>
    <t xml:space="preserve">SB30SR       </t>
  </si>
  <si>
    <t xml:space="preserve">SB33SR       </t>
  </si>
  <si>
    <t xml:space="preserve">SB36SR       </t>
  </si>
  <si>
    <t xml:space="preserve">SB39SR       </t>
  </si>
  <si>
    <t xml:space="preserve">SB42SR       </t>
  </si>
  <si>
    <t xml:space="preserve">2FD18SR      </t>
  </si>
  <si>
    <t xml:space="preserve">2FD21SR      </t>
  </si>
  <si>
    <t xml:space="preserve">2FD24SR      </t>
  </si>
  <si>
    <t xml:space="preserve">3FD18SR      </t>
  </si>
  <si>
    <t xml:space="preserve">3FD21SR      </t>
  </si>
  <si>
    <t xml:space="preserve">3FD24SR      </t>
  </si>
  <si>
    <t xml:space="preserve">OCD332484SR  </t>
  </si>
  <si>
    <t xml:space="preserve">OCD332490SR  </t>
  </si>
  <si>
    <t xml:space="preserve">OCD332493SR  </t>
  </si>
  <si>
    <t xml:space="preserve">OCD332496SR  </t>
  </si>
  <si>
    <t xml:space="preserve">OC332484SR   </t>
  </si>
  <si>
    <t xml:space="preserve">OC332490SR   </t>
  </si>
  <si>
    <t xml:space="preserve">OC332493SR   </t>
  </si>
  <si>
    <t xml:space="preserve">OC332496SR   </t>
  </si>
  <si>
    <t xml:space="preserve">U152484SR    </t>
  </si>
  <si>
    <t xml:space="preserve">U152490SR    </t>
  </si>
  <si>
    <t xml:space="preserve">U152493SR    </t>
  </si>
  <si>
    <t xml:space="preserve">U152496SR    </t>
  </si>
  <si>
    <t xml:space="preserve">U182484SR    </t>
  </si>
  <si>
    <t xml:space="preserve">U182490SR    </t>
  </si>
  <si>
    <t xml:space="preserve">U182493SR    </t>
  </si>
  <si>
    <t xml:space="preserve">U182496SR    </t>
  </si>
  <si>
    <t xml:space="preserve">U242484SR    </t>
  </si>
  <si>
    <t xml:space="preserve">U242493SR    </t>
  </si>
  <si>
    <t xml:space="preserve">U242496SR    </t>
  </si>
  <si>
    <t xml:space="preserve">U302484SR    </t>
  </si>
  <si>
    <t xml:space="preserve">U302490SR    </t>
  </si>
  <si>
    <t xml:space="preserve">U302493SR    </t>
  </si>
  <si>
    <t xml:space="preserve">U302496SR    </t>
  </si>
  <si>
    <t xml:space="preserve">U242490SR    </t>
  </si>
  <si>
    <t xml:space="preserve">VBD12SR      </t>
  </si>
  <si>
    <t xml:space="preserve">VBD15SR      </t>
  </si>
  <si>
    <t xml:space="preserve">VBD18SR      </t>
  </si>
  <si>
    <t xml:space="preserve">VBD21SR      </t>
  </si>
  <si>
    <t xml:space="preserve">VBD24SR      </t>
  </si>
  <si>
    <t xml:space="preserve">VBD27SR      </t>
  </si>
  <si>
    <t xml:space="preserve">VBD30SR      </t>
  </si>
  <si>
    <t xml:space="preserve">VB12SR       </t>
  </si>
  <si>
    <t xml:space="preserve">VB15SR       </t>
  </si>
  <si>
    <t xml:space="preserve">VB18SR       </t>
  </si>
  <si>
    <t xml:space="preserve">VB21SR       </t>
  </si>
  <si>
    <t xml:space="preserve">VB24SR       </t>
  </si>
  <si>
    <t xml:space="preserve">VB27SR       </t>
  </si>
  <si>
    <t xml:space="preserve">VB30SR       </t>
  </si>
  <si>
    <t xml:space="preserve">VB33SR       </t>
  </si>
  <si>
    <t xml:space="preserve">VSB21SR      </t>
  </si>
  <si>
    <t xml:space="preserve">VSB24SR      </t>
  </si>
  <si>
    <t xml:space="preserve">VSB27SR      </t>
  </si>
  <si>
    <t xml:space="preserve">VSB30SR      </t>
  </si>
  <si>
    <t xml:space="preserve">VSB33SR      </t>
  </si>
  <si>
    <t xml:space="preserve">VSB36SR      </t>
  </si>
  <si>
    <t xml:space="preserve">WDC2430SR    </t>
  </si>
  <si>
    <t xml:space="preserve">WDC2436SR    </t>
  </si>
  <si>
    <t xml:space="preserve">WDC2439SR    </t>
  </si>
  <si>
    <t xml:space="preserve">WDC2442SR    </t>
  </si>
  <si>
    <t xml:space="preserve">WLU3012SR    </t>
  </si>
  <si>
    <t xml:space="preserve">WLU301224SR  </t>
  </si>
  <si>
    <t xml:space="preserve">WLU3015SR    </t>
  </si>
  <si>
    <t xml:space="preserve">WLU301524SR  </t>
  </si>
  <si>
    <t xml:space="preserve">WLU3018SR    </t>
  </si>
  <si>
    <t xml:space="preserve">WLU301824SR  </t>
  </si>
  <si>
    <t xml:space="preserve">WLU3021SR    </t>
  </si>
  <si>
    <t xml:space="preserve">WLU302124SR  </t>
  </si>
  <si>
    <t xml:space="preserve">WLU3024SR    </t>
  </si>
  <si>
    <t xml:space="preserve">WLU302424SR  </t>
  </si>
  <si>
    <t xml:space="preserve">WLU3312SR    </t>
  </si>
  <si>
    <t xml:space="preserve">WLU331224SR  </t>
  </si>
  <si>
    <t xml:space="preserve">WLU3315SR    </t>
  </si>
  <si>
    <t xml:space="preserve">WLU331524SR  </t>
  </si>
  <si>
    <t xml:space="preserve">WLU3318SR    </t>
  </si>
  <si>
    <t xml:space="preserve">WLU331824SR  </t>
  </si>
  <si>
    <t xml:space="preserve">WLU3321SR    </t>
  </si>
  <si>
    <t xml:space="preserve">WLU332124SR  </t>
  </si>
  <si>
    <t xml:space="preserve">WLU3324SR    </t>
  </si>
  <si>
    <t xml:space="preserve">WLU332424SR  </t>
  </si>
  <si>
    <t xml:space="preserve">WLU3612SR    </t>
  </si>
  <si>
    <t xml:space="preserve">WLU361224SR  </t>
  </si>
  <si>
    <t xml:space="preserve">WLU3615SR    </t>
  </si>
  <si>
    <t xml:space="preserve">WLU361524SR  </t>
  </si>
  <si>
    <t xml:space="preserve">WLU3618SR    </t>
  </si>
  <si>
    <t xml:space="preserve">WLU361824SR  </t>
  </si>
  <si>
    <t xml:space="preserve">WLU3621SR    </t>
  </si>
  <si>
    <t xml:space="preserve">WLU362124SR  </t>
  </si>
  <si>
    <t xml:space="preserve">WLU3624SR    </t>
  </si>
  <si>
    <t xml:space="preserve">WLU362424SR  </t>
  </si>
  <si>
    <t xml:space="preserve">WSCO30SR     </t>
  </si>
  <si>
    <t xml:space="preserve">WSCO36SR     </t>
  </si>
  <si>
    <t xml:space="preserve">WSCO39SR     </t>
  </si>
  <si>
    <t xml:space="preserve">WSCO42SR     </t>
  </si>
  <si>
    <t xml:space="preserve">WSC30SR      </t>
  </si>
  <si>
    <t xml:space="preserve">WSC36SR      </t>
  </si>
  <si>
    <t xml:space="preserve">WSC39SR      </t>
  </si>
  <si>
    <t xml:space="preserve">WSC42SR      </t>
  </si>
  <si>
    <t xml:space="preserve">WSU3012SR    </t>
  </si>
  <si>
    <t xml:space="preserve">WSU301224SR  </t>
  </si>
  <si>
    <t xml:space="preserve">WSU3015SR    </t>
  </si>
  <si>
    <t xml:space="preserve">WSU301524SR  </t>
  </si>
  <si>
    <t xml:space="preserve">WSU3018SR    </t>
  </si>
  <si>
    <t xml:space="preserve">WSU301824SR  </t>
  </si>
  <si>
    <t xml:space="preserve">WSU3021SR    </t>
  </si>
  <si>
    <t xml:space="preserve">WSU302124SR  </t>
  </si>
  <si>
    <t xml:space="preserve">WSU3024SR    </t>
  </si>
  <si>
    <t xml:space="preserve">WSU302424SR  </t>
  </si>
  <si>
    <t xml:space="preserve">WSU3312SR    </t>
  </si>
  <si>
    <t xml:space="preserve">WSU331224SR  </t>
  </si>
  <si>
    <t xml:space="preserve">WSU3315SR    </t>
  </si>
  <si>
    <t xml:space="preserve">WSU331524SR  </t>
  </si>
  <si>
    <t xml:space="preserve">WSU3318SR    </t>
  </si>
  <si>
    <t xml:space="preserve">WSU331824SR  </t>
  </si>
  <si>
    <t xml:space="preserve">WSU3321SR    </t>
  </si>
  <si>
    <t xml:space="preserve">WSU332124SR  </t>
  </si>
  <si>
    <t xml:space="preserve">WSU3324SR    </t>
  </si>
  <si>
    <t xml:space="preserve">WSU332424SR  </t>
  </si>
  <si>
    <t xml:space="preserve">WSU3612SR    </t>
  </si>
  <si>
    <t xml:space="preserve">WSU361224SR  </t>
  </si>
  <si>
    <t xml:space="preserve">WSU3615SR    </t>
  </si>
  <si>
    <t xml:space="preserve">WSU361524SR  </t>
  </si>
  <si>
    <t xml:space="preserve">WSU3618SR    </t>
  </si>
  <si>
    <t xml:space="preserve">WSU361824SR  </t>
  </si>
  <si>
    <t xml:space="preserve">WSU3621SR    </t>
  </si>
  <si>
    <t xml:space="preserve">WSU362124SR  </t>
  </si>
  <si>
    <t xml:space="preserve">WSU3624SR    </t>
  </si>
  <si>
    <t xml:space="preserve">WSU362424SR  </t>
  </si>
  <si>
    <t xml:space="preserve">W0930SR      </t>
  </si>
  <si>
    <t xml:space="preserve">W0936SR      </t>
  </si>
  <si>
    <t xml:space="preserve">W0939SR      </t>
  </si>
  <si>
    <t xml:space="preserve">W0942SR      </t>
  </si>
  <si>
    <t xml:space="preserve">W1230SR      </t>
  </si>
  <si>
    <t xml:space="preserve">W1236SR      </t>
  </si>
  <si>
    <t xml:space="preserve">W1239SR      </t>
  </si>
  <si>
    <t xml:space="preserve">W1242SR      </t>
  </si>
  <si>
    <t xml:space="preserve">W1530SR      </t>
  </si>
  <si>
    <t xml:space="preserve">W1536SR      </t>
  </si>
  <si>
    <t xml:space="preserve">W1539SR      </t>
  </si>
  <si>
    <t xml:space="preserve">W1542SR      </t>
  </si>
  <si>
    <t xml:space="preserve">W1830SR      </t>
  </si>
  <si>
    <t xml:space="preserve">W1836SR      </t>
  </si>
  <si>
    <t xml:space="preserve">W1839SR      </t>
  </si>
  <si>
    <t xml:space="preserve">W1842SR      </t>
  </si>
  <si>
    <t xml:space="preserve">W2130SR      </t>
  </si>
  <si>
    <t xml:space="preserve">W2136SR      </t>
  </si>
  <si>
    <t xml:space="preserve">W2139SR      </t>
  </si>
  <si>
    <t xml:space="preserve">W2142SR      </t>
  </si>
  <si>
    <t xml:space="preserve">W2430SR      </t>
  </si>
  <si>
    <t xml:space="preserve">W2436SR      </t>
  </si>
  <si>
    <t xml:space="preserve">W2439SR      </t>
  </si>
  <si>
    <t xml:space="preserve">W2442SR      </t>
  </si>
  <si>
    <t xml:space="preserve">W2730SR      </t>
  </si>
  <si>
    <t xml:space="preserve">W2736SR      </t>
  </si>
  <si>
    <t xml:space="preserve">W2739SR      </t>
  </si>
  <si>
    <t xml:space="preserve">W2742SR      </t>
  </si>
  <si>
    <t xml:space="preserve">W3012SR      </t>
  </si>
  <si>
    <t xml:space="preserve">W301224SR    </t>
  </si>
  <si>
    <t xml:space="preserve">W3015SR      </t>
  </si>
  <si>
    <t xml:space="preserve">W301524SR    </t>
  </si>
  <si>
    <t xml:space="preserve">W3018SR      </t>
  </si>
  <si>
    <t xml:space="preserve">W301824SR    </t>
  </si>
  <si>
    <t xml:space="preserve">W3021SR      </t>
  </si>
  <si>
    <t xml:space="preserve">W302124SR    </t>
  </si>
  <si>
    <t xml:space="preserve">W3024SR      </t>
  </si>
  <si>
    <t xml:space="preserve">W302424SR    </t>
  </si>
  <si>
    <t xml:space="preserve">W3030SR      </t>
  </si>
  <si>
    <t xml:space="preserve">W3036SR      </t>
  </si>
  <si>
    <t xml:space="preserve">W3039SR      </t>
  </si>
  <si>
    <t xml:space="preserve">W3042SR      </t>
  </si>
  <si>
    <t xml:space="preserve">W3312SR      </t>
  </si>
  <si>
    <t xml:space="preserve">W331224SR    </t>
  </si>
  <si>
    <t xml:space="preserve">W3315SR      </t>
  </si>
  <si>
    <t xml:space="preserve">W331524SR    </t>
  </si>
  <si>
    <t xml:space="preserve">W3318SR      </t>
  </si>
  <si>
    <t xml:space="preserve">W331824SR    </t>
  </si>
  <si>
    <t xml:space="preserve">W3321SR      </t>
  </si>
  <si>
    <t xml:space="preserve">W332124SR    </t>
  </si>
  <si>
    <t xml:space="preserve">W3324SR      </t>
  </si>
  <si>
    <t xml:space="preserve">W332424SR    </t>
  </si>
  <si>
    <t xml:space="preserve">W3330SR      </t>
  </si>
  <si>
    <t xml:space="preserve">W3336SR      </t>
  </si>
  <si>
    <t xml:space="preserve">W3339SR      </t>
  </si>
  <si>
    <t xml:space="preserve">W3342SR      </t>
  </si>
  <si>
    <t xml:space="preserve">W3612SR      </t>
  </si>
  <si>
    <t xml:space="preserve">W361224SR    </t>
  </si>
  <si>
    <t xml:space="preserve">W3615SR      </t>
  </si>
  <si>
    <t xml:space="preserve">W361524SR    </t>
  </si>
  <si>
    <t xml:space="preserve">W3618SR      </t>
  </si>
  <si>
    <t xml:space="preserve">W361824SR    </t>
  </si>
  <si>
    <t xml:space="preserve">W3621SR      </t>
  </si>
  <si>
    <t xml:space="preserve">W362124SR    </t>
  </si>
  <si>
    <t xml:space="preserve">W3624SR      </t>
  </si>
  <si>
    <t xml:space="preserve">W362424SR    </t>
  </si>
  <si>
    <t xml:space="preserve">W3630SR      </t>
  </si>
  <si>
    <t xml:space="preserve">W3636SR      </t>
  </si>
  <si>
    <t xml:space="preserve">W3639SR      </t>
  </si>
  <si>
    <t xml:space="preserve">W3642SR      </t>
  </si>
  <si>
    <t>SB24SR</t>
  </si>
  <si>
    <t>SB27SR</t>
  </si>
  <si>
    <t>SB24SM</t>
  </si>
  <si>
    <t>SB27SM</t>
  </si>
  <si>
    <t>SB24SRT</t>
  </si>
  <si>
    <t>SB27SRT</t>
  </si>
  <si>
    <t>Start here 1/20/2017:</t>
  </si>
  <si>
    <t>SB24SRW</t>
  </si>
  <si>
    <t>SB27SRW</t>
  </si>
  <si>
    <t>SB24SW</t>
  </si>
  <si>
    <t>SB27SW</t>
  </si>
  <si>
    <t>May2013-classic KA</t>
  </si>
  <si>
    <t>BDLTRAYDIVIDER U</t>
  </si>
  <si>
    <t>TRAYDIVIDER U</t>
  </si>
  <si>
    <t>xx</t>
  </si>
  <si>
    <t>BDLTILTOUTTRAY</t>
  </si>
  <si>
    <t>TILTOUTTRAY</t>
  </si>
  <si>
    <t>BDLSPICERACK</t>
  </si>
  <si>
    <t>SPICERACK</t>
  </si>
  <si>
    <t>BDLLSKIT</t>
  </si>
  <si>
    <t>LSKIT</t>
  </si>
  <si>
    <t>BDLRNDLSKIT</t>
  </si>
  <si>
    <t>RNDLSKIT</t>
  </si>
  <si>
    <t>BDLDOUBLEWASTE15</t>
  </si>
  <si>
    <t>DOUBLEWASTE15</t>
  </si>
  <si>
    <t>BDLDOUBLEWASTE18</t>
  </si>
  <si>
    <t>DOUBLEWASTE18</t>
  </si>
  <si>
    <t>BDLMIXERLIFT</t>
  </si>
  <si>
    <t>MIXERLIFT</t>
  </si>
  <si>
    <t>BDLBASEPULLOUT12</t>
  </si>
  <si>
    <t>BASEPULLOUT12</t>
  </si>
  <si>
    <t>BDLLSKITRNDWOOD</t>
  </si>
  <si>
    <t>LSKITRNDWOOD</t>
  </si>
  <si>
    <t>BDLLSKITKIDWOOD</t>
  </si>
  <si>
    <t>LSKITKIDWOOD</t>
  </si>
  <si>
    <t>BDLSGL50WASTE15</t>
  </si>
  <si>
    <t>SGL50WASTE15</t>
  </si>
  <si>
    <t>BDLDBL35WASTE18</t>
  </si>
  <si>
    <t>DBL35WASTE18</t>
  </si>
  <si>
    <t>BDLHDUTYSGL35B15</t>
  </si>
  <si>
    <t>HDUTYSGL35B15</t>
  </si>
  <si>
    <t>BDLHDUTYDBL35B18</t>
  </si>
  <si>
    <t>HDUTYDBL35B18</t>
  </si>
  <si>
    <t>BDLBASEUTENSIL9</t>
  </si>
  <si>
    <t>BASEUTENSIL9</t>
  </si>
  <si>
    <t>BDLBASEUTENSIL12</t>
  </si>
  <si>
    <t>BASEUTENSIL12</t>
  </si>
  <si>
    <t>BDLKNIFEBLOCK12</t>
  </si>
  <si>
    <t>KNIFEBLOCK12</t>
  </si>
  <si>
    <t>BDLKNIFEBLOCK15</t>
  </si>
  <si>
    <t>KNIFEBLOCK15</t>
  </si>
  <si>
    <t>BDLINSTROLLOUT</t>
  </si>
  <si>
    <t>x</t>
  </si>
  <si>
    <t xml:space="preserve">AMAVB33SRW     </t>
  </si>
  <si>
    <t>VB33SRW</t>
  </si>
  <si>
    <t>FUNCTIONAL HARDWARE</t>
  </si>
  <si>
    <t>AMAROT18</t>
  </si>
  <si>
    <t>AMAROT21</t>
  </si>
  <si>
    <t>AMAROT24</t>
  </si>
  <si>
    <t>AMAROT27</t>
  </si>
  <si>
    <t>AMAROT30</t>
  </si>
  <si>
    <t>FOR ESTIMATE QUESTIONS CONTACT: 
cabinetdesign@midwestfloors.com
Phone 801-975-6125</t>
  </si>
  <si>
    <t>SEND APPROVED ORDERS TO: orders@midwestfloors.com</t>
  </si>
  <si>
    <t>WILBTM96SB</t>
  </si>
  <si>
    <t>BTM96SB</t>
  </si>
  <si>
    <t>WILQRM96SB</t>
  </si>
  <si>
    <t>QRM96SB</t>
  </si>
  <si>
    <t>WIL</t>
  </si>
  <si>
    <t>WILBTM96SR</t>
  </si>
  <si>
    <t>WILQRM96SR</t>
  </si>
  <si>
    <t>BTM96SR</t>
  </si>
  <si>
    <t>QRM96SR</t>
  </si>
  <si>
    <t>WILBTM96SRT</t>
  </si>
  <si>
    <t>WILQRM96SRT</t>
  </si>
  <si>
    <t>BTM96SRT</t>
  </si>
  <si>
    <t>QRM96SRT</t>
  </si>
  <si>
    <t>WILBTM96SW</t>
  </si>
  <si>
    <t>WILQRM96SW</t>
  </si>
  <si>
    <t>BTM96SW</t>
  </si>
  <si>
    <t>QRM96SW</t>
  </si>
  <si>
    <t>WILBTM96SM</t>
  </si>
  <si>
    <t>WILQRM96SM</t>
  </si>
  <si>
    <t>BTM96SM</t>
  </si>
  <si>
    <t>QRM96SM</t>
  </si>
  <si>
    <t>WILBTM96SRW</t>
  </si>
  <si>
    <t>WILQRM96SRW</t>
  </si>
  <si>
    <t>BTM96SRW</t>
  </si>
  <si>
    <t>QRM96SRW</t>
  </si>
  <si>
    <t>BTM96</t>
  </si>
  <si>
    <t>QRM96</t>
  </si>
  <si>
    <t>BDLBPULLOUT9AMA</t>
  </si>
  <si>
    <t>BPULLOUT9AMA</t>
  </si>
  <si>
    <t>M1</t>
  </si>
  <si>
    <t>M2</t>
  </si>
  <si>
    <t>M3</t>
  </si>
  <si>
    <t>M4</t>
  </si>
  <si>
    <t>2019 CABINET PRICING PROGRAM v.1.5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</si>
</sst>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F800]dddd\,\ mmmm\ dd\,\ yyyy"/>
    <numFmt numFmtId="167" formatCode="0.0000"/>
    <numFmt numFmtId="168" formatCode="[$-409]d\-mmm\-yy;@"/>
    <numFmt numFmtId="169" formatCode="mm/dd/yy;@"/>
    <numFmt numFmtId="170" formatCode="&quot;$&quot;#,##0"/>
    <numFmt numFmtId="171" formatCode="m/d/yy;@"/>
    <numFmt numFmtId="172" formatCode="0_);\(0\)"/>
    <numFmt numFmtId="173" formatCode="0.00_);\(0.00\)"/>
  </numFmts>
  <fonts count="74" x14ac:knownFonts="1">
    <font>
      <sz val="10"/>
      <name val="Arial"/>
    </font>
    <font>
      <sz val="10"/>
      <name val="Arial"/>
      <family val="2"/>
    </font>
    <font>
      <b/>
      <sz val="10"/>
      <name val="Arial"/>
      <family val="2"/>
    </font>
    <font>
      <b/>
      <sz val="8"/>
      <name val="Arial"/>
      <family val="2"/>
    </font>
    <font>
      <sz val="8"/>
      <name val="Arial"/>
      <family val="2"/>
    </font>
    <font>
      <sz val="8"/>
      <name val="Arial"/>
      <family val="2"/>
    </font>
    <font>
      <sz val="10"/>
      <name val="Arial"/>
      <family val="2"/>
    </font>
    <font>
      <b/>
      <sz val="20"/>
      <name val="Arial"/>
      <family val="2"/>
    </font>
    <font>
      <sz val="8"/>
      <color indexed="9"/>
      <name val="Arial"/>
      <family val="2"/>
    </font>
    <font>
      <b/>
      <sz val="8"/>
      <color indexed="81"/>
      <name val="Tahoma"/>
      <family val="2"/>
    </font>
    <font>
      <sz val="10"/>
      <color indexed="10"/>
      <name val="Arial"/>
      <family val="2"/>
    </font>
    <font>
      <sz val="10"/>
      <color indexed="9"/>
      <name val="Arial"/>
      <family val="2"/>
    </font>
    <font>
      <b/>
      <sz val="8"/>
      <color indexed="10"/>
      <name val="Arial"/>
      <family val="2"/>
    </font>
    <font>
      <b/>
      <sz val="10"/>
      <color indexed="10"/>
      <name val="Arial"/>
      <family val="2"/>
    </font>
    <font>
      <b/>
      <sz val="14"/>
      <color indexed="10"/>
      <name val="Arial"/>
      <family val="2"/>
    </font>
    <font>
      <sz val="8"/>
      <color indexed="10"/>
      <name val="Arial"/>
      <family val="2"/>
    </font>
    <font>
      <sz val="10"/>
      <color indexed="10"/>
      <name val="Arial"/>
      <family val="2"/>
    </font>
    <font>
      <b/>
      <sz val="10"/>
      <name val="Arial"/>
      <family val="2"/>
    </font>
    <font>
      <sz val="6"/>
      <color indexed="9"/>
      <name val="Arial"/>
      <family val="2"/>
    </font>
    <font>
      <sz val="8"/>
      <name val="Arial"/>
      <family val="2"/>
    </font>
    <font>
      <sz val="6"/>
      <name val="Arial"/>
      <family val="2"/>
    </font>
    <font>
      <sz val="7.5"/>
      <name val="Arial"/>
      <family val="2"/>
    </font>
    <font>
      <sz val="7.5"/>
      <name val="Arial"/>
      <family val="2"/>
    </font>
    <font>
      <b/>
      <sz val="12"/>
      <name val="Arial"/>
      <family val="2"/>
    </font>
    <font>
      <b/>
      <sz val="11"/>
      <name val="Arial"/>
      <family val="2"/>
    </font>
    <font>
      <sz val="8"/>
      <color indexed="8"/>
      <name val="Tahoma"/>
      <family val="2"/>
    </font>
    <font>
      <sz val="11"/>
      <name val="Calibri"/>
      <family val="2"/>
    </font>
    <font>
      <sz val="10"/>
      <name val="Arial"/>
      <family val="2"/>
    </font>
    <font>
      <sz val="26"/>
      <name val="Arial"/>
      <family val="2"/>
    </font>
    <font>
      <sz val="12"/>
      <name val="Arial"/>
      <family val="2"/>
    </font>
    <font>
      <sz val="16"/>
      <name val="Arial"/>
      <family val="2"/>
    </font>
    <font>
      <sz val="14"/>
      <name val="Arial"/>
      <family val="2"/>
    </font>
    <font>
      <u/>
      <sz val="16"/>
      <name val="Arial"/>
      <family val="2"/>
    </font>
    <font>
      <sz val="9"/>
      <color indexed="9"/>
      <name val="Times New Roman"/>
      <family val="1"/>
    </font>
    <font>
      <b/>
      <sz val="9"/>
      <color indexed="9"/>
      <name val="Times New Roman"/>
      <family val="1"/>
    </font>
    <font>
      <b/>
      <sz val="12"/>
      <color indexed="9"/>
      <name val="Times New Roman"/>
      <family val="1"/>
    </font>
    <font>
      <sz val="9"/>
      <name val="Arial"/>
      <family val="2"/>
    </font>
    <font>
      <sz val="36"/>
      <name val="Arial"/>
      <family val="2"/>
    </font>
    <font>
      <sz val="32"/>
      <name val="Arial"/>
      <family val="2"/>
    </font>
    <font>
      <b/>
      <sz val="8"/>
      <color indexed="8"/>
      <name val="Tahoma"/>
      <family val="2"/>
    </font>
    <font>
      <sz val="11"/>
      <color theme="1"/>
      <name val="Calibri"/>
      <family val="2"/>
      <scheme val="minor"/>
    </font>
    <font>
      <sz val="10"/>
      <color rgb="FFFFFFFF"/>
      <name val="Arial"/>
      <family val="2"/>
    </font>
    <font>
      <sz val="16"/>
      <color rgb="FFFFFFFF"/>
      <name val="Arial"/>
      <family val="2"/>
    </font>
    <font>
      <b/>
      <sz val="26"/>
      <color rgb="FF333333"/>
      <name val="Times New Roman"/>
      <family val="1"/>
    </font>
    <font>
      <sz val="32"/>
      <color rgb="FFFFFFFF"/>
      <name val="Times New Roman"/>
      <family val="1"/>
    </font>
    <font>
      <sz val="32"/>
      <color rgb="FFFFFFFF"/>
      <name val="Arial"/>
      <family val="2"/>
    </font>
    <font>
      <sz val="28"/>
      <color rgb="FFFFFFFF"/>
      <name val="Arial"/>
      <family val="2"/>
    </font>
    <font>
      <b/>
      <sz val="12"/>
      <color rgb="FF800000"/>
      <name val="Arial"/>
      <family val="2"/>
    </font>
    <font>
      <sz val="8"/>
      <color rgb="FF000000"/>
      <name val="Tahoma"/>
      <family val="2"/>
    </font>
    <font>
      <sz val="8"/>
      <color theme="1"/>
      <name val="Arial"/>
      <family val="2"/>
    </font>
    <font>
      <sz val="6"/>
      <color theme="1"/>
      <name val="Arial"/>
      <family val="2"/>
    </font>
    <font>
      <sz val="9"/>
      <color theme="1"/>
      <name val="Arial"/>
      <family val="2"/>
    </font>
    <font>
      <sz val="9"/>
      <color theme="1"/>
      <name val="Calibri"/>
      <family val="2"/>
      <scheme val="minor"/>
    </font>
    <font>
      <sz val="7"/>
      <color theme="1"/>
      <name val="Arial"/>
      <family val="2"/>
    </font>
    <font>
      <sz val="8"/>
      <color rgb="FF000000"/>
      <name val="Arial"/>
      <family val="2"/>
    </font>
    <font>
      <sz val="11"/>
      <color rgb="FF000000"/>
      <name val="Calibri"/>
      <family val="2"/>
    </font>
    <font>
      <sz val="6"/>
      <color rgb="FF000000"/>
      <name val="Arial"/>
      <family val="2"/>
    </font>
    <font>
      <sz val="7"/>
      <color rgb="FF000000"/>
      <name val="Arial"/>
      <family val="2"/>
    </font>
    <font>
      <b/>
      <sz val="7"/>
      <name val="Arial"/>
      <family val="2"/>
    </font>
    <font>
      <sz val="7"/>
      <name val="Arial"/>
      <family val="2"/>
    </font>
    <font>
      <b/>
      <sz val="6"/>
      <color rgb="FF000000"/>
      <name val="Arial"/>
      <family val="2"/>
    </font>
    <font>
      <sz val="8"/>
      <color rgb="FF000000"/>
      <name val="Segoe UI"/>
      <family val="2"/>
    </font>
    <font>
      <b/>
      <sz val="9"/>
      <name val="Arial"/>
      <family val="2"/>
    </font>
    <font>
      <sz val="7"/>
      <color rgb="FF000000"/>
      <name val="Calibri"/>
      <family val="2"/>
    </font>
    <font>
      <b/>
      <sz val="7"/>
      <color rgb="FF000000"/>
      <name val="Arial"/>
      <family val="2"/>
    </font>
    <font>
      <b/>
      <sz val="7"/>
      <color theme="1"/>
      <name val="Arial"/>
      <family val="2"/>
    </font>
    <font>
      <b/>
      <sz val="16"/>
      <name val="Arial"/>
      <family val="2"/>
    </font>
    <font>
      <sz val="9"/>
      <color indexed="81"/>
      <name val="Tahoma"/>
      <family val="2"/>
    </font>
    <font>
      <b/>
      <sz val="8"/>
      <color indexed="81"/>
      <name val="Arial"/>
      <family val="2"/>
    </font>
    <font>
      <sz val="8"/>
      <color indexed="81"/>
      <name val="Arial"/>
      <family val="2"/>
    </font>
    <font>
      <b/>
      <sz val="8"/>
      <color rgb="FFFF0000"/>
      <name val="Arial"/>
      <family val="2"/>
    </font>
    <font>
      <b/>
      <sz val="9"/>
      <color rgb="FFFF0000"/>
      <name val="Arial"/>
      <family val="2"/>
    </font>
    <font>
      <b/>
      <sz val="9"/>
      <color indexed="81"/>
      <name val="Tahoma"/>
      <family val="2"/>
    </font>
    <font>
      <b/>
      <sz val="12"/>
      <color rgb="FFFF0000"/>
      <name val="Arial"/>
      <family val="2"/>
    </font>
  </fonts>
  <fills count="1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FF"/>
        <bgColor rgb="FF000000"/>
      </patternFill>
    </fill>
    <fill>
      <patternFill patternType="solid">
        <fgColor rgb="FF99CCFF"/>
        <bgColor rgb="FF000000"/>
      </patternFill>
    </fill>
    <fill>
      <patternFill patternType="solid">
        <fgColor rgb="FF333333"/>
        <bgColor rgb="FF000000"/>
      </patternFill>
    </fill>
    <fill>
      <patternFill patternType="solid">
        <fgColor rgb="FFCCFFCC"/>
        <bgColor rgb="FF000000"/>
      </patternFill>
    </fill>
    <fill>
      <patternFill patternType="solid">
        <fgColor rgb="FFFFFF99"/>
        <bgColor rgb="FF000000"/>
      </patternFill>
    </fill>
    <fill>
      <patternFill patternType="solid">
        <fgColor theme="0"/>
        <bgColor indexed="64"/>
      </patternFill>
    </fill>
    <fill>
      <patternFill patternType="solid">
        <fgColor rgb="FFFFCCCC"/>
        <bgColor rgb="FF000000"/>
      </patternFill>
    </fill>
    <fill>
      <patternFill patternType="solid">
        <fgColor rgb="FFFFCCCC"/>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bottom style="hair">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s>
  <cellStyleXfs count="3">
    <xf numFmtId="0" fontId="0" fillId="0" borderId="0"/>
    <xf numFmtId="44" fontId="27" fillId="0" borderId="0" applyFont="0" applyFill="0" applyBorder="0" applyAlignment="0" applyProtection="0"/>
    <xf numFmtId="0" fontId="40" fillId="0" borderId="0"/>
  </cellStyleXfs>
  <cellXfs count="611">
    <xf numFmtId="0" fontId="0" fillId="0" borderId="0" xfId="0"/>
    <xf numFmtId="0" fontId="0" fillId="2" borderId="0" xfId="0" applyFill="1" applyProtection="1"/>
    <xf numFmtId="1" fontId="3" fillId="2" borderId="0" xfId="0" applyNumberFormat="1" applyFont="1" applyFill="1" applyProtection="1"/>
    <xf numFmtId="0" fontId="0" fillId="2" borderId="1" xfId="0" applyFill="1" applyBorder="1" applyProtection="1"/>
    <xf numFmtId="1" fontId="3" fillId="2" borderId="1" xfId="0" applyNumberFormat="1" applyFont="1" applyFill="1" applyBorder="1" applyProtection="1"/>
    <xf numFmtId="0" fontId="0" fillId="2" borderId="0" xfId="0" applyFill="1" applyBorder="1" applyProtection="1"/>
    <xf numFmtId="1" fontId="3" fillId="2" borderId="2" xfId="0" applyNumberFormat="1" applyFont="1" applyFill="1" applyBorder="1" applyProtection="1"/>
    <xf numFmtId="0" fontId="0" fillId="2" borderId="0" xfId="0" applyFill="1" applyAlignment="1" applyProtection="1">
      <alignment horizontal="center"/>
    </xf>
    <xf numFmtId="1" fontId="3" fillId="2" borderId="3" xfId="0" applyNumberFormat="1" applyFont="1" applyFill="1" applyBorder="1" applyProtection="1"/>
    <xf numFmtId="0" fontId="3" fillId="2" borderId="0" xfId="0" applyFont="1" applyFill="1" applyProtection="1"/>
    <xf numFmtId="165" fontId="3" fillId="2" borderId="0" xfId="0" applyNumberFormat="1" applyFont="1" applyFill="1" applyBorder="1" applyAlignment="1" applyProtection="1">
      <alignment horizontal="center"/>
    </xf>
    <xf numFmtId="7" fontId="3" fillId="2" borderId="0" xfId="0" applyNumberFormat="1" applyFont="1" applyFill="1" applyBorder="1" applyAlignment="1" applyProtection="1">
      <alignment horizontal="center"/>
    </xf>
    <xf numFmtId="0" fontId="3" fillId="2" borderId="0" xfId="0" applyFont="1" applyFill="1" applyBorder="1" applyAlignment="1" applyProtection="1">
      <alignment horizontal="center"/>
    </xf>
    <xf numFmtId="164" fontId="0" fillId="2" borderId="0" xfId="0" applyNumberFormat="1" applyFill="1" applyAlignment="1" applyProtection="1"/>
    <xf numFmtId="164" fontId="0" fillId="2" borderId="0" xfId="0" applyNumberFormat="1" applyFill="1" applyBorder="1" applyAlignment="1" applyProtection="1"/>
    <xf numFmtId="44" fontId="0" fillId="2" borderId="0" xfId="0" applyNumberFormat="1" applyFill="1" applyProtection="1"/>
    <xf numFmtId="0" fontId="3" fillId="2" borderId="0" xfId="0" applyFont="1" applyFill="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wrapText="1"/>
    </xf>
    <xf numFmtId="1" fontId="3" fillId="2" borderId="0" xfId="0" applyNumberFormat="1" applyFont="1" applyFill="1" applyAlignment="1" applyProtection="1"/>
    <xf numFmtId="164" fontId="4" fillId="2" borderId="0" xfId="0" applyNumberFormat="1" applyFont="1" applyFill="1" applyAlignment="1" applyProtection="1"/>
    <xf numFmtId="0" fontId="2" fillId="2" borderId="0" xfId="0" applyFont="1" applyFill="1" applyProtection="1"/>
    <xf numFmtId="44" fontId="10" fillId="2" borderId="0" xfId="0" applyNumberFormat="1" applyFont="1" applyFill="1" applyProtection="1"/>
    <xf numFmtId="44" fontId="6" fillId="2" borderId="0" xfId="0" applyNumberFormat="1" applyFont="1" applyFill="1" applyProtection="1"/>
    <xf numFmtId="0" fontId="2" fillId="2" borderId="1" xfId="0" applyFont="1" applyFill="1" applyBorder="1" applyProtection="1"/>
    <xf numFmtId="0" fontId="7" fillId="2" borderId="0" xfId="0" applyFont="1" applyFill="1" applyAlignment="1" applyProtection="1">
      <alignment horizontal="center" vertical="top"/>
      <protection locked="0"/>
    </xf>
    <xf numFmtId="0" fontId="3" fillId="2" borderId="0" xfId="0" applyFont="1" applyFill="1" applyAlignment="1" applyProtection="1">
      <alignment horizontal="center"/>
    </xf>
    <xf numFmtId="0" fontId="4" fillId="0" borderId="0" xfId="0" applyFont="1" applyFill="1" applyBorder="1" applyAlignment="1" applyProtection="1">
      <alignment horizontal="center"/>
      <protection locked="0"/>
    </xf>
    <xf numFmtId="0" fontId="0" fillId="0" borderId="0" xfId="0" applyFill="1" applyBorder="1" applyProtection="1"/>
    <xf numFmtId="1" fontId="3" fillId="2" borderId="0" xfId="0" applyNumberFormat="1" applyFont="1" applyFill="1" applyBorder="1" applyProtection="1"/>
    <xf numFmtId="0" fontId="2" fillId="2" borderId="0" xfId="0" applyFont="1" applyFill="1" applyBorder="1" applyProtection="1"/>
    <xf numFmtId="0" fontId="6" fillId="2" borderId="0" xfId="0" applyFont="1" applyFill="1" applyBorder="1" applyProtection="1"/>
    <xf numFmtId="0" fontId="0" fillId="2" borderId="1" xfId="0" applyFill="1" applyBorder="1" applyAlignment="1" applyProtection="1"/>
    <xf numFmtId="164" fontId="4" fillId="0" borderId="4" xfId="0" applyNumberFormat="1" applyFont="1" applyFill="1" applyBorder="1" applyAlignment="1" applyProtection="1">
      <alignment horizontal="left"/>
      <protection locked="0"/>
    </xf>
    <xf numFmtId="164" fontId="4" fillId="0" borderId="5" xfId="0" applyNumberFormat="1" applyFont="1" applyFill="1" applyBorder="1" applyAlignment="1" applyProtection="1">
      <alignment horizontal="left"/>
      <protection locked="0"/>
    </xf>
    <xf numFmtId="0" fontId="0" fillId="2" borderId="6" xfId="0" applyFill="1" applyBorder="1" applyProtection="1"/>
    <xf numFmtId="0" fontId="0" fillId="2" borderId="0" xfId="0" applyFill="1" applyBorder="1" applyAlignment="1" applyProtection="1">
      <protection locked="0"/>
    </xf>
    <xf numFmtId="0" fontId="2" fillId="2" borderId="6" xfId="0" applyFont="1" applyFill="1" applyBorder="1" applyAlignment="1">
      <alignment horizontal="center"/>
    </xf>
    <xf numFmtId="0" fontId="4" fillId="2" borderId="0" xfId="0" applyFont="1" applyFill="1" applyBorder="1" applyAlignment="1" applyProtection="1">
      <alignment horizontal="left"/>
    </xf>
    <xf numFmtId="0" fontId="13" fillId="2" borderId="0" xfId="0" applyFont="1" applyFill="1" applyAlignment="1" applyProtection="1">
      <protection locked="0"/>
    </xf>
    <xf numFmtId="0" fontId="0" fillId="2" borderId="7" xfId="0" applyFill="1" applyBorder="1" applyProtection="1"/>
    <xf numFmtId="1" fontId="3" fillId="2" borderId="7" xfId="0" applyNumberFormat="1" applyFont="1" applyFill="1" applyBorder="1" applyProtection="1"/>
    <xf numFmtId="0" fontId="4" fillId="2" borderId="1" xfId="0" applyFont="1" applyFill="1" applyBorder="1" applyProtection="1"/>
    <xf numFmtId="0" fontId="12" fillId="2" borderId="2"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9" fillId="2" borderId="0" xfId="0" applyFont="1" applyFill="1" applyProtection="1"/>
    <xf numFmtId="0" fontId="22" fillId="2" borderId="1" xfId="0" applyFont="1" applyFill="1" applyBorder="1" applyProtection="1"/>
    <xf numFmtId="0" fontId="19" fillId="2" borderId="1" xfId="0" applyFont="1" applyFill="1" applyBorder="1" applyProtection="1"/>
    <xf numFmtId="0" fontId="0" fillId="2" borderId="0" xfId="0" applyFill="1" applyBorder="1" applyAlignment="1" applyProtection="1">
      <alignment horizontal="center"/>
      <protection locked="0"/>
    </xf>
    <xf numFmtId="0" fontId="4" fillId="2" borderId="0" xfId="0" applyFont="1" applyFill="1" applyBorder="1" applyAlignment="1" applyProtection="1">
      <alignment horizontal="left"/>
      <protection locked="0"/>
    </xf>
    <xf numFmtId="0" fontId="4" fillId="2" borderId="8"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4" fillId="2" borderId="2" xfId="0" applyFont="1" applyFill="1" applyBorder="1" applyProtection="1"/>
    <xf numFmtId="0" fontId="4" fillId="2" borderId="3" xfId="0" applyFont="1" applyFill="1" applyBorder="1" applyProtection="1"/>
    <xf numFmtId="0" fontId="4" fillId="2" borderId="1" xfId="0" applyFont="1" applyFill="1" applyBorder="1" applyAlignment="1" applyProtection="1">
      <alignment horizontal="left"/>
      <protection locked="0"/>
    </xf>
    <xf numFmtId="0" fontId="11" fillId="0" borderId="0" xfId="0" applyFont="1" applyAlignment="1"/>
    <xf numFmtId="0" fontId="4" fillId="2" borderId="8" xfId="0" applyFont="1" applyFill="1" applyBorder="1" applyProtection="1"/>
    <xf numFmtId="0" fontId="4" fillId="2" borderId="0" xfId="0" applyFont="1" applyFill="1" applyBorder="1" applyProtection="1"/>
    <xf numFmtId="0" fontId="4" fillId="2" borderId="0" xfId="0" applyFont="1" applyFill="1" applyBorder="1" applyAlignment="1" applyProtection="1"/>
    <xf numFmtId="0" fontId="4" fillId="0" borderId="8" xfId="0" applyFont="1" applyFill="1" applyBorder="1" applyProtection="1"/>
    <xf numFmtId="0" fontId="4" fillId="2" borderId="9" xfId="0" applyFont="1" applyFill="1" applyBorder="1" applyProtection="1"/>
    <xf numFmtId="0" fontId="4" fillId="0" borderId="3" xfId="0" applyFont="1" applyFill="1" applyBorder="1" applyProtection="1"/>
    <xf numFmtId="164" fontId="4" fillId="2" borderId="0" xfId="0" applyNumberFormat="1" applyFont="1" applyFill="1" applyBorder="1" applyAlignment="1" applyProtection="1">
      <alignment horizontal="left"/>
      <protection locked="0"/>
    </xf>
    <xf numFmtId="164" fontId="4" fillId="2" borderId="0" xfId="0" applyNumberFormat="1" applyFont="1" applyFill="1" applyBorder="1" applyAlignment="1" applyProtection="1">
      <alignment horizontal="left" vertical="top"/>
      <protection locked="0"/>
    </xf>
    <xf numFmtId="167" fontId="0" fillId="0" borderId="0" xfId="0" applyNumberFormat="1"/>
    <xf numFmtId="4" fontId="19" fillId="2" borderId="0" xfId="0" applyNumberFormat="1" applyFont="1" applyFill="1" applyProtection="1"/>
    <xf numFmtId="164" fontId="4" fillId="2" borderId="0" xfId="0" applyNumberFormat="1" applyFont="1" applyFill="1" applyBorder="1" applyAlignment="1" applyProtection="1">
      <alignment horizontal="left" vertical="top"/>
    </xf>
    <xf numFmtId="0" fontId="0" fillId="0" borderId="6" xfId="0" applyBorder="1" applyAlignment="1" applyProtection="1">
      <alignment horizontal="center"/>
      <protection locked="0"/>
    </xf>
    <xf numFmtId="0" fontId="12" fillId="2" borderId="0" xfId="0" applyFont="1" applyFill="1" applyBorder="1" applyProtection="1"/>
    <xf numFmtId="0" fontId="0" fillId="0" borderId="6" xfId="0" applyBorder="1" applyAlignment="1" applyProtection="1">
      <alignment horizontal="center"/>
    </xf>
    <xf numFmtId="164" fontId="5" fillId="2" borderId="1" xfId="0" applyNumberFormat="1" applyFont="1" applyFill="1" applyBorder="1" applyAlignment="1" applyProtection="1">
      <alignment horizontal="center"/>
    </xf>
    <xf numFmtId="1" fontId="3" fillId="2" borderId="1" xfId="0" applyNumberFormat="1" applyFont="1" applyFill="1" applyBorder="1" applyAlignment="1" applyProtection="1"/>
    <xf numFmtId="0" fontId="5" fillId="2" borderId="1" xfId="0" applyFont="1" applyFill="1" applyBorder="1" applyProtection="1"/>
    <xf numFmtId="0" fontId="4" fillId="2" borderId="9" xfId="0" applyFont="1" applyFill="1" applyBorder="1" applyAlignment="1" applyProtection="1">
      <alignment horizontal="left" vertical="center"/>
    </xf>
    <xf numFmtId="0" fontId="16" fillId="0" borderId="7" xfId="0" applyFont="1" applyBorder="1" applyAlignment="1"/>
    <xf numFmtId="3" fontId="6" fillId="0" borderId="7" xfId="0" applyNumberFormat="1" applyFont="1" applyBorder="1" applyAlignment="1"/>
    <xf numFmtId="170" fontId="6" fillId="0" borderId="7" xfId="0" applyNumberFormat="1" applyFont="1" applyBorder="1" applyAlignment="1"/>
    <xf numFmtId="0" fontId="4" fillId="2" borderId="0" xfId="0" applyFont="1" applyFill="1" applyProtection="1"/>
    <xf numFmtId="0" fontId="0" fillId="4" borderId="0" xfId="0" applyFill="1" applyProtection="1"/>
    <xf numFmtId="0" fontId="0" fillId="0" borderId="0" xfId="0" applyFill="1" applyProtection="1"/>
    <xf numFmtId="0" fontId="1" fillId="0" borderId="0" xfId="0" applyFont="1"/>
    <xf numFmtId="0" fontId="6" fillId="0" borderId="0" xfId="0" applyFont="1" applyFill="1" applyProtection="1"/>
    <xf numFmtId="167" fontId="0" fillId="4" borderId="0" xfId="0" applyNumberFormat="1" applyFill="1" applyProtection="1"/>
    <xf numFmtId="164" fontId="4" fillId="4" borderId="5" xfId="0" applyNumberFormat="1" applyFont="1" applyFill="1" applyBorder="1" applyAlignment="1" applyProtection="1">
      <alignment horizontal="left"/>
      <protection locked="0"/>
    </xf>
    <xf numFmtId="164" fontId="4" fillId="4" borderId="4" xfId="0" applyNumberFormat="1" applyFont="1" applyFill="1" applyBorder="1" applyAlignment="1" applyProtection="1">
      <alignment horizontal="left"/>
      <protection locked="0"/>
    </xf>
    <xf numFmtId="7" fontId="0" fillId="4" borderId="0" xfId="0" applyNumberFormat="1" applyFill="1" applyProtection="1"/>
    <xf numFmtId="0" fontId="0" fillId="4" borderId="0" xfId="0" applyFill="1" applyAlignment="1" applyProtection="1"/>
    <xf numFmtId="0" fontId="1" fillId="4" borderId="0" xfId="0" applyFont="1" applyFill="1" applyAlignment="1" applyProtection="1"/>
    <xf numFmtId="0" fontId="1" fillId="4" borderId="0" xfId="0" applyFont="1" applyFill="1" applyProtection="1"/>
    <xf numFmtId="0" fontId="0" fillId="0" borderId="0" xfId="0" applyBorder="1" applyAlignment="1">
      <alignment horizontal="center"/>
    </xf>
    <xf numFmtId="164" fontId="4" fillId="2" borderId="0" xfId="0" applyNumberFormat="1" applyFont="1" applyFill="1" applyBorder="1" applyAlignment="1" applyProtection="1">
      <alignment horizontal="center"/>
    </xf>
    <xf numFmtId="4" fontId="4" fillId="2" borderId="4" xfId="0" applyNumberFormat="1" applyFont="1" applyFill="1" applyBorder="1" applyAlignment="1" applyProtection="1">
      <alignment horizontal="right"/>
    </xf>
    <xf numFmtId="0" fontId="12" fillId="2" borderId="0" xfId="0" applyFont="1" applyFill="1" applyBorder="1" applyAlignment="1" applyProtection="1">
      <alignment horizontal="center" vertical="center"/>
    </xf>
    <xf numFmtId="0" fontId="0" fillId="2" borderId="0" xfId="0" applyFill="1" applyAlignment="1" applyProtection="1"/>
    <xf numFmtId="0" fontId="2" fillId="2" borderId="6" xfId="0" applyFont="1" applyFill="1" applyBorder="1" applyAlignment="1" applyProtection="1">
      <alignment horizontal="center"/>
    </xf>
    <xf numFmtId="0" fontId="0" fillId="2" borderId="0" xfId="0" applyFill="1" applyAlignment="1" applyProtection="1">
      <alignment horizontal="left"/>
    </xf>
    <xf numFmtId="0" fontId="4" fillId="2" borderId="0" xfId="0" applyFont="1" applyFill="1" applyAlignment="1" applyProtection="1"/>
    <xf numFmtId="0" fontId="0" fillId="2" borderId="6" xfId="0" applyFill="1" applyBorder="1" applyAlignment="1" applyProtection="1"/>
    <xf numFmtId="0" fontId="1" fillId="2" borderId="0" xfId="0" applyFont="1" applyFill="1" applyProtection="1"/>
    <xf numFmtId="0" fontId="12" fillId="2" borderId="7" xfId="0" applyFont="1" applyFill="1" applyBorder="1" applyAlignment="1" applyProtection="1">
      <alignment horizontal="left" vertical="center"/>
    </xf>
    <xf numFmtId="0" fontId="4" fillId="0" borderId="0" xfId="0" applyFont="1" applyFill="1" applyBorder="1" applyAlignment="1" applyProtection="1">
      <alignment horizontal="left"/>
      <protection locked="0"/>
    </xf>
    <xf numFmtId="0" fontId="4" fillId="3" borderId="10"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164" fontId="3" fillId="2" borderId="0" xfId="0" applyNumberFormat="1" applyFont="1" applyFill="1" applyBorder="1" applyAlignment="1" applyProtection="1">
      <alignment horizontal="center"/>
    </xf>
    <xf numFmtId="168" fontId="12" fillId="2" borderId="0" xfId="0" applyNumberFormat="1" applyFont="1" applyFill="1" applyBorder="1" applyAlignment="1" applyProtection="1">
      <alignment horizontal="center"/>
      <protection locked="0"/>
    </xf>
    <xf numFmtId="168" fontId="13" fillId="0" borderId="0" xfId="0" applyNumberFormat="1" applyFont="1" applyAlignment="1" applyProtection="1">
      <alignment horizontal="center"/>
      <protection locked="0"/>
    </xf>
    <xf numFmtId="167" fontId="18" fillId="2" borderId="0" xfId="0" applyNumberFormat="1" applyFont="1" applyFill="1" applyAlignment="1" applyProtection="1"/>
    <xf numFmtId="0" fontId="4" fillId="2" borderId="0" xfId="0" applyFont="1" applyFill="1" applyBorder="1" applyAlignment="1" applyProtection="1">
      <alignment horizontal="center"/>
    </xf>
    <xf numFmtId="164" fontId="4" fillId="0" borderId="0" xfId="0" applyNumberFormat="1" applyFont="1" applyFill="1" applyBorder="1" applyAlignment="1" applyProtection="1">
      <alignment horizontal="left"/>
    </xf>
    <xf numFmtId="164" fontId="4" fillId="2" borderId="0" xfId="0" applyNumberFormat="1" applyFont="1" applyFill="1" applyBorder="1" applyAlignment="1" applyProtection="1">
      <alignment horizontal="left"/>
    </xf>
    <xf numFmtId="4" fontId="4" fillId="2" borderId="0" xfId="0" applyNumberFormat="1" applyFont="1" applyFill="1" applyBorder="1" applyAlignment="1" applyProtection="1">
      <alignment horizontal="center"/>
    </xf>
    <xf numFmtId="4" fontId="4" fillId="5" borderId="4" xfId="0" applyNumberFormat="1" applyFont="1" applyFill="1" applyBorder="1" applyAlignment="1" applyProtection="1">
      <alignment horizontal="center"/>
      <protection locked="0"/>
    </xf>
    <xf numFmtId="3" fontId="4" fillId="5" borderId="4" xfId="0" applyNumberFormat="1" applyFont="1" applyFill="1" applyBorder="1" applyAlignment="1" applyProtection="1">
      <alignment horizontal="center"/>
      <protection locked="0"/>
    </xf>
    <xf numFmtId="164" fontId="3" fillId="2" borderId="0" xfId="0" applyNumberFormat="1" applyFont="1" applyFill="1" applyBorder="1" applyAlignment="1" applyProtection="1">
      <alignment horizontal="center"/>
      <protection locked="0"/>
    </xf>
    <xf numFmtId="0" fontId="4" fillId="0" borderId="0" xfId="0" applyFont="1" applyAlignment="1">
      <alignment textRotation="90"/>
    </xf>
    <xf numFmtId="0" fontId="4" fillId="0" borderId="0" xfId="0" applyFont="1" applyBorder="1" applyAlignment="1">
      <alignment textRotation="90"/>
    </xf>
    <xf numFmtId="3" fontId="4" fillId="2" borderId="0" xfId="0" applyNumberFormat="1" applyFont="1" applyFill="1" applyBorder="1" applyAlignment="1" applyProtection="1">
      <alignment horizontal="center"/>
    </xf>
    <xf numFmtId="4" fontId="0" fillId="2" borderId="0" xfId="0" applyNumberFormat="1" applyFill="1" applyProtection="1"/>
    <xf numFmtId="0" fontId="41" fillId="6" borderId="0" xfId="0" applyFont="1" applyFill="1" applyBorder="1"/>
    <xf numFmtId="0" fontId="1" fillId="0" borderId="0" xfId="0" applyFont="1" applyFill="1" applyBorder="1"/>
    <xf numFmtId="0" fontId="1" fillId="7" borderId="12" xfId="0" applyFont="1" applyFill="1" applyBorder="1"/>
    <xf numFmtId="0" fontId="1" fillId="7" borderId="13" xfId="0" applyFont="1" applyFill="1" applyBorder="1"/>
    <xf numFmtId="0" fontId="1" fillId="7" borderId="14" xfId="0" applyFont="1" applyFill="1" applyBorder="1"/>
    <xf numFmtId="0" fontId="1" fillId="6" borderId="0" xfId="0" applyFont="1" applyFill="1" applyBorder="1"/>
    <xf numFmtId="0" fontId="42" fillId="6" borderId="0" xfId="0" applyFont="1" applyFill="1" applyBorder="1"/>
    <xf numFmtId="0" fontId="42" fillId="7" borderId="15" xfId="0" applyFont="1" applyFill="1" applyBorder="1"/>
    <xf numFmtId="0" fontId="42" fillId="7" borderId="0" xfId="0" applyFont="1" applyFill="1" applyBorder="1" applyAlignment="1">
      <alignment horizontal="center"/>
    </xf>
    <xf numFmtId="0" fontId="42" fillId="7" borderId="16" xfId="0" applyFont="1" applyFill="1" applyBorder="1" applyAlignment="1">
      <alignment horizontal="center"/>
    </xf>
    <xf numFmtId="0" fontId="42" fillId="6" borderId="0" xfId="0" applyFont="1" applyFill="1" applyBorder="1" applyAlignment="1">
      <alignment horizontal="center"/>
    </xf>
    <xf numFmtId="0" fontId="4" fillId="6" borderId="0" xfId="0" applyFont="1" applyFill="1" applyBorder="1"/>
    <xf numFmtId="0" fontId="30" fillId="7" borderId="15" xfId="0" applyFont="1" applyFill="1" applyBorder="1"/>
    <xf numFmtId="0" fontId="30" fillId="7" borderId="0" xfId="0" applyFont="1" applyFill="1" applyBorder="1" applyAlignment="1">
      <alignment horizontal="left"/>
    </xf>
    <xf numFmtId="0" fontId="30" fillId="7" borderId="0" xfId="0" applyFont="1" applyFill="1" applyBorder="1"/>
    <xf numFmtId="0" fontId="30" fillId="7" borderId="16" xfId="0" applyFont="1" applyFill="1" applyBorder="1"/>
    <xf numFmtId="0" fontId="30" fillId="6" borderId="0" xfId="0" applyFont="1" applyFill="1" applyBorder="1"/>
    <xf numFmtId="44" fontId="31" fillId="7" borderId="0" xfId="1" applyNumberFormat="1" applyFont="1" applyFill="1" applyBorder="1" applyProtection="1"/>
    <xf numFmtId="0" fontId="31" fillId="6" borderId="0" xfId="0" applyFont="1" applyFill="1" applyBorder="1"/>
    <xf numFmtId="44" fontId="4" fillId="6" borderId="0" xfId="0" applyNumberFormat="1" applyFont="1" applyFill="1" applyBorder="1"/>
    <xf numFmtId="0" fontId="31" fillId="7" borderId="0" xfId="0" applyFont="1" applyFill="1" applyBorder="1" applyAlignment="1">
      <alignment horizontal="left"/>
    </xf>
    <xf numFmtId="44" fontId="31" fillId="7" borderId="0" xfId="1" applyFont="1" applyFill="1" applyBorder="1" applyProtection="1"/>
    <xf numFmtId="0" fontId="31" fillId="7" borderId="0" xfId="0" applyFont="1" applyFill="1" applyBorder="1" applyProtection="1"/>
    <xf numFmtId="0" fontId="30" fillId="6" borderId="0" xfId="0" applyFont="1" applyFill="1" applyBorder="1" applyAlignment="1"/>
    <xf numFmtId="3" fontId="31" fillId="7" borderId="0" xfId="0" applyNumberFormat="1" applyFont="1" applyFill="1" applyBorder="1" applyProtection="1"/>
    <xf numFmtId="0" fontId="31" fillId="7" borderId="0" xfId="0" applyFont="1" applyFill="1" applyBorder="1"/>
    <xf numFmtId="9" fontId="31" fillId="7" borderId="17" xfId="0" applyNumberFormat="1" applyFont="1" applyFill="1" applyBorder="1" applyProtection="1">
      <protection locked="0"/>
    </xf>
    <xf numFmtId="10" fontId="31" fillId="7" borderId="17" xfId="1" applyNumberFormat="1" applyFont="1" applyFill="1" applyBorder="1" applyProtection="1">
      <protection locked="0"/>
    </xf>
    <xf numFmtId="44" fontId="30" fillId="7" borderId="16" xfId="1" applyFont="1" applyFill="1" applyBorder="1"/>
    <xf numFmtId="44" fontId="30" fillId="6" borderId="0" xfId="1" applyFont="1" applyFill="1" applyBorder="1"/>
    <xf numFmtId="3" fontId="31" fillId="7" borderId="17" xfId="0" applyNumberFormat="1" applyFont="1" applyFill="1" applyBorder="1" applyProtection="1">
      <protection locked="0"/>
    </xf>
    <xf numFmtId="44" fontId="31" fillId="7" borderId="0" xfId="1" applyFont="1" applyFill="1" applyBorder="1"/>
    <xf numFmtId="44" fontId="31" fillId="7" borderId="17" xfId="1" applyFont="1" applyFill="1" applyBorder="1" applyProtection="1">
      <protection locked="0"/>
    </xf>
    <xf numFmtId="3" fontId="4" fillId="6" borderId="0" xfId="0" applyNumberFormat="1" applyFont="1" applyFill="1" applyBorder="1"/>
    <xf numFmtId="0" fontId="30" fillId="7" borderId="18" xfId="0" applyFont="1" applyFill="1" applyBorder="1"/>
    <xf numFmtId="0" fontId="32" fillId="7" borderId="19" xfId="0" applyFont="1" applyFill="1" applyBorder="1" applyAlignment="1">
      <alignment horizontal="left"/>
    </xf>
    <xf numFmtId="0" fontId="32" fillId="7" borderId="19" xfId="0" applyFont="1" applyFill="1" applyBorder="1"/>
    <xf numFmtId="0" fontId="32" fillId="7" borderId="20" xfId="0" applyFont="1" applyFill="1" applyBorder="1"/>
    <xf numFmtId="0" fontId="32" fillId="6" borderId="0" xfId="0" applyFont="1" applyFill="1" applyBorder="1"/>
    <xf numFmtId="0" fontId="42" fillId="8" borderId="21" xfId="0" applyFont="1" applyFill="1" applyBorder="1"/>
    <xf numFmtId="0" fontId="42" fillId="8" borderId="22" xfId="0" applyFont="1" applyFill="1" applyBorder="1" applyAlignment="1">
      <alignment horizontal="left"/>
    </xf>
    <xf numFmtId="44" fontId="42" fillId="8" borderId="22" xfId="1" applyFont="1" applyFill="1" applyBorder="1"/>
    <xf numFmtId="44" fontId="42" fillId="8" borderId="23" xfId="1" applyFont="1" applyFill="1" applyBorder="1"/>
    <xf numFmtId="44" fontId="42" fillId="6" borderId="0" xfId="1" applyFont="1" applyFill="1" applyBorder="1"/>
    <xf numFmtId="0" fontId="30" fillId="6" borderId="0" xfId="0" applyFont="1" applyFill="1" applyBorder="1" applyAlignment="1">
      <alignment horizontal="left"/>
    </xf>
    <xf numFmtId="0" fontId="30" fillId="9" borderId="12" xfId="0" applyFont="1" applyFill="1" applyBorder="1"/>
    <xf numFmtId="0" fontId="43" fillId="9" borderId="13" xfId="0" applyFont="1" applyFill="1" applyBorder="1" applyAlignment="1">
      <alignment horizontal="left"/>
    </xf>
    <xf numFmtId="0" fontId="30" fillId="9" borderId="13" xfId="0" applyFont="1" applyFill="1" applyBorder="1"/>
    <xf numFmtId="0" fontId="30" fillId="9" borderId="14" xfId="0" applyFont="1" applyFill="1" applyBorder="1"/>
    <xf numFmtId="0" fontId="30" fillId="9" borderId="15" xfId="0" applyFont="1" applyFill="1" applyBorder="1"/>
    <xf numFmtId="0" fontId="30" fillId="9" borderId="0" xfId="0" applyFont="1" applyFill="1" applyBorder="1" applyAlignment="1">
      <alignment horizontal="left"/>
    </xf>
    <xf numFmtId="0" fontId="30" fillId="9" borderId="0" xfId="0" applyFont="1" applyFill="1" applyBorder="1"/>
    <xf numFmtId="0" fontId="30" fillId="9" borderId="16" xfId="0" applyFont="1" applyFill="1" applyBorder="1"/>
    <xf numFmtId="0" fontId="31" fillId="9" borderId="0" xfId="0" applyFont="1" applyFill="1" applyBorder="1" applyAlignment="1">
      <alignment horizontal="left"/>
    </xf>
    <xf numFmtId="3" fontId="31" fillId="9" borderId="17" xfId="0" applyNumberFormat="1" applyFont="1" applyFill="1" applyBorder="1" applyProtection="1">
      <protection locked="0"/>
    </xf>
    <xf numFmtId="0" fontId="4" fillId="0" borderId="0" xfId="0" applyFont="1" applyFill="1" applyBorder="1"/>
    <xf numFmtId="0" fontId="31" fillId="9" borderId="0" xfId="0" applyFont="1" applyFill="1" applyBorder="1"/>
    <xf numFmtId="0" fontId="31" fillId="9" borderId="17" xfId="0" applyFont="1" applyFill="1" applyBorder="1" applyProtection="1">
      <protection locked="0"/>
    </xf>
    <xf numFmtId="44" fontId="31" fillId="9" borderId="17" xfId="1" applyFont="1" applyFill="1" applyBorder="1" applyProtection="1">
      <protection locked="0"/>
    </xf>
    <xf numFmtId="44" fontId="30" fillId="9" borderId="16" xfId="1" applyFont="1" applyFill="1" applyBorder="1"/>
    <xf numFmtId="44" fontId="31" fillId="9" borderId="0" xfId="1" applyFont="1" applyFill="1" applyBorder="1"/>
    <xf numFmtId="0" fontId="30" fillId="9" borderId="18" xfId="0" applyFont="1" applyFill="1" applyBorder="1"/>
    <xf numFmtId="0" fontId="30" fillId="9" borderId="19" xfId="0" applyFont="1" applyFill="1" applyBorder="1" applyAlignment="1">
      <alignment horizontal="left"/>
    </xf>
    <xf numFmtId="44" fontId="30" fillId="9" borderId="19" xfId="1" applyFont="1" applyFill="1" applyBorder="1"/>
    <xf numFmtId="44" fontId="30" fillId="9" borderId="20" xfId="1" applyFont="1" applyFill="1" applyBorder="1"/>
    <xf numFmtId="44" fontId="42" fillId="8" borderId="22" xfId="0" applyNumberFormat="1" applyFont="1" applyFill="1" applyBorder="1"/>
    <xf numFmtId="44" fontId="42" fillId="8" borderId="23" xfId="0" applyNumberFormat="1" applyFont="1" applyFill="1" applyBorder="1"/>
    <xf numFmtId="44" fontId="42" fillId="6" borderId="0" xfId="0" applyNumberFormat="1" applyFont="1" applyFill="1" applyBorder="1"/>
    <xf numFmtId="0" fontId="30" fillId="10" borderId="12" xfId="0" applyFont="1" applyFill="1" applyBorder="1"/>
    <xf numFmtId="0" fontId="43" fillId="10" borderId="13" xfId="0" applyFont="1" applyFill="1" applyBorder="1" applyAlignment="1">
      <alignment horizontal="left"/>
    </xf>
    <xf numFmtId="0" fontId="30" fillId="10" borderId="13" xfId="0" applyFont="1" applyFill="1" applyBorder="1"/>
    <xf numFmtId="0" fontId="30" fillId="10" borderId="14" xfId="0" applyFont="1" applyFill="1" applyBorder="1"/>
    <xf numFmtId="0" fontId="30" fillId="10" borderId="15" xfId="0" applyFont="1" applyFill="1" applyBorder="1"/>
    <xf numFmtId="0" fontId="30" fillId="10" borderId="0" xfId="0" applyFont="1" applyFill="1" applyBorder="1"/>
    <xf numFmtId="0" fontId="30" fillId="10" borderId="16" xfId="0" applyFont="1" applyFill="1" applyBorder="1"/>
    <xf numFmtId="0" fontId="31" fillId="10" borderId="0" xfId="0" applyFont="1" applyFill="1" applyBorder="1"/>
    <xf numFmtId="9" fontId="31" fillId="10" borderId="17" xfId="0" applyNumberFormat="1" applyFont="1" applyFill="1" applyBorder="1" applyProtection="1">
      <protection locked="0"/>
    </xf>
    <xf numFmtId="9" fontId="30" fillId="10" borderId="16" xfId="0" applyNumberFormat="1" applyFont="1" applyFill="1" applyBorder="1"/>
    <xf numFmtId="9" fontId="30" fillId="6" borderId="0" xfId="0" applyNumberFormat="1" applyFont="1" applyFill="1" applyBorder="1"/>
    <xf numFmtId="44" fontId="4" fillId="6" borderId="0" xfId="1" applyFont="1" applyFill="1" applyBorder="1"/>
    <xf numFmtId="0" fontId="36" fillId="6" borderId="0" xfId="0" applyFont="1" applyFill="1" applyBorder="1"/>
    <xf numFmtId="44" fontId="31" fillId="10" borderId="17" xfId="1" applyFont="1" applyFill="1" applyBorder="1" applyProtection="1">
      <protection locked="0"/>
    </xf>
    <xf numFmtId="44" fontId="30" fillId="10" borderId="16" xfId="1" applyFont="1" applyFill="1" applyBorder="1"/>
    <xf numFmtId="0" fontId="30" fillId="10" borderId="18" xfId="0" applyFont="1" applyFill="1" applyBorder="1"/>
    <xf numFmtId="0" fontId="30" fillId="10" borderId="19" xfId="0" applyFont="1" applyFill="1" applyBorder="1"/>
    <xf numFmtId="44" fontId="30" fillId="10" borderId="19" xfId="1" applyFont="1" applyFill="1" applyBorder="1"/>
    <xf numFmtId="44" fontId="30" fillId="10" borderId="20" xfId="1" applyFont="1" applyFill="1" applyBorder="1"/>
    <xf numFmtId="0" fontId="42" fillId="8" borderId="24" xfId="0" applyFont="1" applyFill="1" applyBorder="1"/>
    <xf numFmtId="0" fontId="42" fillId="8" borderId="25" xfId="0" applyFont="1" applyFill="1" applyBorder="1"/>
    <xf numFmtId="44" fontId="42" fillId="8" borderId="25" xfId="0" applyNumberFormat="1" applyFont="1" applyFill="1" applyBorder="1"/>
    <xf numFmtId="0" fontId="42" fillId="8" borderId="26" xfId="0" applyFont="1" applyFill="1" applyBorder="1"/>
    <xf numFmtId="44" fontId="30" fillId="6" borderId="0" xfId="0" applyNumberFormat="1" applyFont="1" applyFill="1" applyBorder="1"/>
    <xf numFmtId="0" fontId="37" fillId="8" borderId="27" xfId="0" applyFont="1" applyFill="1" applyBorder="1"/>
    <xf numFmtId="0" fontId="44" fillId="8" borderId="28" xfId="0" applyFont="1" applyFill="1" applyBorder="1" applyAlignment="1">
      <alignment horizontal="left"/>
    </xf>
    <xf numFmtId="44" fontId="45" fillId="0" borderId="0" xfId="0" applyNumberFormat="1" applyFont="1" applyFill="1" applyBorder="1" applyAlignment="1"/>
    <xf numFmtId="0" fontId="38" fillId="6" borderId="0" xfId="0" applyFont="1" applyFill="1" applyBorder="1"/>
    <xf numFmtId="0" fontId="20" fillId="2" borderId="6" xfId="0" applyNumberFormat="1" applyFont="1" applyFill="1" applyBorder="1" applyAlignment="1" applyProtection="1"/>
    <xf numFmtId="0" fontId="1" fillId="0" borderId="0" xfId="0" applyFont="1" applyFill="1"/>
    <xf numFmtId="0" fontId="0" fillId="0" borderId="0" xfId="0" applyFill="1"/>
    <xf numFmtId="167" fontId="0" fillId="0" borderId="0" xfId="0" applyNumberFormat="1" applyFill="1"/>
    <xf numFmtId="0" fontId="0" fillId="0" borderId="0" xfId="0" applyFill="1" applyAlignment="1">
      <alignment horizontal="right"/>
    </xf>
    <xf numFmtId="0" fontId="0" fillId="0" borderId="0" xfId="0" applyFont="1" applyFill="1" applyAlignment="1">
      <alignment horizontal="right"/>
    </xf>
    <xf numFmtId="0" fontId="26" fillId="0" borderId="0" xfId="0" applyFont="1" applyFill="1" applyAlignment="1">
      <alignment vertical="center"/>
    </xf>
    <xf numFmtId="0" fontId="0" fillId="0" borderId="0" xfId="0" applyFont="1" applyFill="1"/>
    <xf numFmtId="1" fontId="3" fillId="2" borderId="2" xfId="0" applyNumberFormat="1" applyFont="1" applyFill="1" applyBorder="1" applyAlignment="1" applyProtection="1">
      <alignment vertical="top"/>
    </xf>
    <xf numFmtId="9" fontId="0" fillId="0" borderId="0" xfId="0" applyNumberFormat="1"/>
    <xf numFmtId="0" fontId="4" fillId="2" borderId="0" xfId="0" applyFont="1" applyFill="1" applyAlignment="1" applyProtection="1"/>
    <xf numFmtId="164" fontId="0" fillId="0" borderId="0" xfId="0" applyNumberFormat="1" applyFill="1" applyBorder="1" applyAlignment="1" applyProtection="1"/>
    <xf numFmtId="0" fontId="4" fillId="0" borderId="0" xfId="0" applyFont="1" applyAlignment="1"/>
    <xf numFmtId="0" fontId="49" fillId="0" borderId="0" xfId="0" applyFont="1"/>
    <xf numFmtId="0" fontId="49" fillId="0" borderId="0" xfId="0" applyFont="1" applyBorder="1"/>
    <xf numFmtId="0" fontId="50" fillId="0" borderId="0" xfId="0" applyFont="1"/>
    <xf numFmtId="0" fontId="0" fillId="0" borderId="0" xfId="0" applyBorder="1" applyAlignment="1">
      <alignment horizontal="right"/>
    </xf>
    <xf numFmtId="0" fontId="49" fillId="0" borderId="0" xfId="0" applyFont="1" applyBorder="1" applyAlignment="1">
      <alignment horizontal="right"/>
    </xf>
    <xf numFmtId="0" fontId="49" fillId="0" borderId="0" xfId="0" applyFont="1" applyBorder="1" applyAlignment="1"/>
    <xf numFmtId="0" fontId="0" fillId="0" borderId="0" xfId="0" applyAlignment="1">
      <alignment horizontal="right"/>
    </xf>
    <xf numFmtId="0" fontId="49" fillId="0" borderId="0" xfId="0" applyFont="1" applyAlignment="1">
      <alignment horizontal="right"/>
    </xf>
    <xf numFmtId="0" fontId="54" fillId="0" borderId="0" xfId="0" applyFont="1" applyFill="1" applyBorder="1"/>
    <xf numFmtId="0" fontId="56" fillId="0" borderId="0" xfId="0" applyFont="1" applyFill="1" applyBorder="1"/>
    <xf numFmtId="0" fontId="54" fillId="0" borderId="0" xfId="0" applyFont="1" applyFill="1" applyBorder="1" applyAlignment="1"/>
    <xf numFmtId="0" fontId="50" fillId="0" borderId="0" xfId="0" applyFont="1" applyAlignment="1"/>
    <xf numFmtId="0" fontId="53" fillId="0" borderId="0" xfId="0" applyFont="1" applyAlignment="1">
      <alignment horizontal="right"/>
    </xf>
    <xf numFmtId="1" fontId="59" fillId="2" borderId="0" xfId="0" applyNumberFormat="1" applyFont="1" applyFill="1" applyBorder="1" applyAlignment="1" applyProtection="1"/>
    <xf numFmtId="1" fontId="59" fillId="2" borderId="0" xfId="0" applyNumberFormat="1" applyFont="1" applyFill="1" applyBorder="1" applyAlignment="1" applyProtection="1">
      <alignment vertical="top"/>
    </xf>
    <xf numFmtId="0" fontId="53" fillId="0" borderId="0" xfId="0" applyFont="1"/>
    <xf numFmtId="0" fontId="53" fillId="0" borderId="0" xfId="0" applyFont="1" applyBorder="1"/>
    <xf numFmtId="0" fontId="19" fillId="2" borderId="0" xfId="0" applyFont="1" applyFill="1" applyBorder="1" applyProtection="1"/>
    <xf numFmtId="0" fontId="3" fillId="0" borderId="0" xfId="0" applyFont="1" applyBorder="1" applyAlignment="1">
      <alignment horizontal="center"/>
    </xf>
    <xf numFmtId="0" fontId="59" fillId="0" borderId="9" xfId="0" applyFont="1" applyBorder="1" applyAlignment="1">
      <alignment horizontal="left"/>
    </xf>
    <xf numFmtId="0" fontId="3" fillId="0" borderId="7" xfId="0" applyFont="1" applyBorder="1" applyAlignment="1">
      <alignment horizontal="center"/>
    </xf>
    <xf numFmtId="0" fontId="59" fillId="11" borderId="9" xfId="0" applyFont="1" applyFill="1" applyBorder="1" applyAlignment="1">
      <alignment horizontal="left"/>
    </xf>
    <xf numFmtId="0" fontId="2" fillId="11" borderId="7" xfId="0" applyFont="1" applyFill="1" applyBorder="1" applyAlignment="1">
      <alignment horizontal="center"/>
    </xf>
    <xf numFmtId="0" fontId="59" fillId="2" borderId="9" xfId="0" applyFont="1" applyFill="1" applyBorder="1" applyAlignment="1" applyProtection="1">
      <alignment horizontal="left"/>
    </xf>
    <xf numFmtId="7" fontId="2" fillId="11" borderId="0" xfId="0" applyNumberFormat="1" applyFont="1" applyFill="1" applyBorder="1" applyAlignment="1" applyProtection="1">
      <alignment horizontal="right"/>
    </xf>
    <xf numFmtId="0" fontId="49" fillId="0" borderId="0" xfId="0" applyFont="1" applyFill="1"/>
    <xf numFmtId="0" fontId="49" fillId="0" borderId="0" xfId="0" applyFont="1" applyFill="1" applyBorder="1"/>
    <xf numFmtId="0" fontId="60" fillId="0" borderId="0" xfId="0" applyFont="1" applyFill="1" applyBorder="1"/>
    <xf numFmtId="0" fontId="54" fillId="0" borderId="8" xfId="0" applyFont="1" applyFill="1" applyBorder="1"/>
    <xf numFmtId="0" fontId="54" fillId="0" borderId="6" xfId="0" applyFont="1" applyFill="1" applyBorder="1"/>
    <xf numFmtId="0" fontId="49" fillId="0" borderId="4" xfId="0" applyFont="1" applyFill="1" applyBorder="1"/>
    <xf numFmtId="170" fontId="58" fillId="11" borderId="7" xfId="0" applyNumberFormat="1" applyFont="1" applyFill="1" applyBorder="1" applyAlignment="1" applyProtection="1">
      <alignment horizontal="right"/>
    </xf>
    <xf numFmtId="0" fontId="55" fillId="0" borderId="0" xfId="0" applyFont="1" applyFill="1" applyBorder="1" applyAlignment="1"/>
    <xf numFmtId="0" fontId="50" fillId="0" borderId="0" xfId="0" applyFont="1" applyFill="1"/>
    <xf numFmtId="0" fontId="50" fillId="0" borderId="0" xfId="0" applyFont="1" applyFill="1" applyBorder="1"/>
    <xf numFmtId="0" fontId="0" fillId="0" borderId="0" xfId="0" applyBorder="1" applyAlignment="1" applyProtection="1">
      <alignment horizontal="center"/>
    </xf>
    <xf numFmtId="172" fontId="54" fillId="0" borderId="9" xfId="0" applyNumberFormat="1" applyFont="1" applyFill="1" applyBorder="1"/>
    <xf numFmtId="172" fontId="54" fillId="0" borderId="4" xfId="0" applyNumberFormat="1" applyFont="1" applyFill="1" applyBorder="1"/>
    <xf numFmtId="4" fontId="4" fillId="2" borderId="4" xfId="0" applyNumberFormat="1" applyFont="1" applyFill="1" applyBorder="1" applyAlignment="1" applyProtection="1">
      <alignment horizontal="right"/>
    </xf>
    <xf numFmtId="0" fontId="7" fillId="2" borderId="0" xfId="0" applyFont="1" applyFill="1" applyAlignment="1" applyProtection="1">
      <alignment horizontal="center" vertical="top"/>
    </xf>
    <xf numFmtId="0" fontId="7" fillId="2" borderId="0" xfId="0" applyFont="1" applyFill="1" applyAlignment="1" applyProtection="1">
      <alignment horizontal="center" vertical="top"/>
    </xf>
    <xf numFmtId="0" fontId="57" fillId="0" borderId="0" xfId="0" applyFont="1" applyFill="1" applyBorder="1"/>
    <xf numFmtId="0" fontId="64" fillId="0" borderId="0" xfId="0" applyFont="1" applyFill="1" applyBorder="1"/>
    <xf numFmtId="0" fontId="53" fillId="0" borderId="0" xfId="0" applyFont="1" applyFill="1" applyBorder="1"/>
    <xf numFmtId="171" fontId="52" fillId="0" borderId="0" xfId="0" applyNumberFormat="1" applyFont="1" applyBorder="1" applyAlignment="1" applyProtection="1">
      <alignment horizontal="center"/>
    </xf>
    <xf numFmtId="0" fontId="0" fillId="0" borderId="0" xfId="0" applyBorder="1" applyAlignment="1" applyProtection="1"/>
    <xf numFmtId="166" fontId="4" fillId="2" borderId="0" xfId="0" applyNumberFormat="1" applyFont="1" applyFill="1" applyBorder="1" applyAlignment="1" applyProtection="1">
      <alignment horizontal="center"/>
    </xf>
    <xf numFmtId="0" fontId="0" fillId="2" borderId="0" xfId="0" applyFill="1" applyBorder="1" applyAlignment="1" applyProtection="1">
      <alignment horizontal="center"/>
    </xf>
    <xf numFmtId="0" fontId="4" fillId="2" borderId="1" xfId="0" applyFont="1" applyFill="1" applyBorder="1" applyAlignment="1" applyProtection="1"/>
    <xf numFmtId="164" fontId="59" fillId="0" borderId="9" xfId="0" applyNumberFormat="1" applyFont="1" applyBorder="1" applyAlignment="1" applyProtection="1">
      <alignment horizontal="left" vertical="center"/>
    </xf>
    <xf numFmtId="164" fontId="0" fillId="0" borderId="7" xfId="0" applyNumberFormat="1" applyBorder="1" applyAlignment="1" applyProtection="1">
      <alignment horizontal="center" vertical="center"/>
    </xf>
    <xf numFmtId="14" fontId="0" fillId="2" borderId="7" xfId="0" applyNumberFormat="1" applyFill="1" applyBorder="1" applyAlignment="1" applyProtection="1">
      <alignment horizontal="center"/>
    </xf>
    <xf numFmtId="0" fontId="7" fillId="2" borderId="0" xfId="0" applyFont="1" applyFill="1" applyBorder="1" applyAlignment="1" applyProtection="1">
      <alignment horizontal="center" vertical="top"/>
    </xf>
    <xf numFmtId="0" fontId="7" fillId="2" borderId="0" xfId="0" applyFont="1" applyFill="1" applyAlignment="1" applyProtection="1">
      <alignment horizontal="center" vertical="top"/>
    </xf>
    <xf numFmtId="0" fontId="23" fillId="2" borderId="22" xfId="0" applyFont="1" applyFill="1" applyBorder="1" applyAlignment="1" applyProtection="1">
      <alignment vertical="center"/>
    </xf>
    <xf numFmtId="0" fontId="54" fillId="0" borderId="0" xfId="0" applyFont="1" applyFill="1" applyBorder="1" applyAlignment="1" applyProtection="1">
      <protection locked="0"/>
    </xf>
    <xf numFmtId="0" fontId="0" fillId="0" borderId="0" xfId="0" applyFill="1" applyAlignment="1">
      <alignment horizontal="center"/>
    </xf>
    <xf numFmtId="0" fontId="70" fillId="0" borderId="0" xfId="0" applyFont="1" applyAlignment="1">
      <alignment horizontal="center"/>
    </xf>
    <xf numFmtId="4" fontId="4" fillId="2" borderId="4" xfId="0" applyNumberFormat="1" applyFont="1" applyFill="1" applyBorder="1" applyAlignment="1" applyProtection="1">
      <alignment horizontal="right"/>
    </xf>
    <xf numFmtId="3" fontId="4" fillId="0" borderId="0" xfId="0" applyNumberFormat="1" applyFont="1" applyFill="1" applyBorder="1" applyAlignment="1" applyProtection="1">
      <alignment horizontal="right"/>
      <protection locked="0"/>
    </xf>
    <xf numFmtId="3" fontId="0" fillId="0" borderId="0" xfId="0" applyNumberFormat="1" applyFill="1" applyBorder="1" applyAlignment="1">
      <alignment horizontal="right"/>
    </xf>
    <xf numFmtId="0" fontId="4" fillId="0" borderId="0" xfId="0" applyFont="1" applyFill="1" applyBorder="1" applyAlignment="1" applyProtection="1">
      <alignment horizontal="left"/>
      <protection locked="0"/>
    </xf>
    <xf numFmtId="164" fontId="4" fillId="0" borderId="0" xfId="0" applyNumberFormat="1" applyFont="1" applyFill="1" applyBorder="1" applyAlignment="1" applyProtection="1">
      <alignment horizontal="center"/>
    </xf>
    <xf numFmtId="4" fontId="5" fillId="2" borderId="0" xfId="0" applyNumberFormat="1" applyFont="1" applyFill="1" applyBorder="1" applyAlignment="1" applyProtection="1">
      <alignment horizontal="center"/>
    </xf>
    <xf numFmtId="0" fontId="4" fillId="0" borderId="0" xfId="0" applyFont="1" applyBorder="1" applyAlignment="1"/>
    <xf numFmtId="0" fontId="4" fillId="5" borderId="0" xfId="0" applyFont="1" applyFill="1" applyBorder="1" applyAlignment="1" applyProtection="1">
      <protection locked="0"/>
    </xf>
    <xf numFmtId="0" fontId="1" fillId="5" borderId="0" xfId="0" applyFont="1" applyFill="1" applyBorder="1" applyAlignment="1" applyProtection="1">
      <protection locked="0"/>
    </xf>
    <xf numFmtId="0" fontId="4" fillId="0" borderId="0" xfId="0" applyFont="1" applyBorder="1" applyAlignment="1">
      <alignment horizontal="left"/>
    </xf>
    <xf numFmtId="0" fontId="4" fillId="0" borderId="1" xfId="0" applyFont="1" applyBorder="1" applyAlignment="1"/>
    <xf numFmtId="0" fontId="4" fillId="3" borderId="0" xfId="0" applyFont="1" applyFill="1" applyBorder="1" applyAlignment="1" applyProtection="1">
      <alignment horizontal="center"/>
      <protection locked="0"/>
    </xf>
    <xf numFmtId="4" fontId="4" fillId="5" borderId="0" xfId="0" applyNumberFormat="1" applyFont="1" applyFill="1" applyBorder="1" applyAlignment="1" applyProtection="1">
      <alignment horizontal="center"/>
      <protection locked="0"/>
    </xf>
    <xf numFmtId="4" fontId="5" fillId="2" borderId="0" xfId="0" applyNumberFormat="1" applyFont="1" applyFill="1" applyBorder="1" applyAlignment="1" applyProtection="1">
      <alignment horizontal="right"/>
    </xf>
    <xf numFmtId="4" fontId="0" fillId="0" borderId="0" xfId="0" applyNumberFormat="1" applyBorder="1" applyAlignment="1">
      <alignment horizontal="right"/>
    </xf>
    <xf numFmtId="2" fontId="4" fillId="0" borderId="0" xfId="0" applyNumberFormat="1" applyFont="1" applyBorder="1" applyAlignment="1">
      <alignment horizontal="right"/>
    </xf>
    <xf numFmtId="4" fontId="4" fillId="2" borderId="0" xfId="0" applyNumberFormat="1" applyFont="1" applyFill="1" applyBorder="1" applyAlignment="1" applyProtection="1">
      <alignment horizontal="right"/>
    </xf>
    <xf numFmtId="164" fontId="4" fillId="5" borderId="0" xfId="0" applyNumberFormat="1" applyFont="1" applyFill="1" applyBorder="1" applyAlignment="1" applyProtection="1">
      <alignment horizontal="left"/>
      <protection locked="0"/>
    </xf>
    <xf numFmtId="0" fontId="0" fillId="0" borderId="0" xfId="0" applyBorder="1" applyAlignment="1" applyProtection="1">
      <alignment horizontal="left"/>
      <protection locked="0"/>
    </xf>
    <xf numFmtId="3" fontId="4" fillId="5" borderId="0" xfId="0" applyNumberFormat="1" applyFont="1" applyFill="1" applyBorder="1" applyAlignment="1" applyProtection="1">
      <alignment horizontal="center"/>
      <protection locked="0"/>
    </xf>
    <xf numFmtId="0" fontId="5" fillId="5" borderId="0" xfId="0" applyNumberFormat="1" applyFont="1" applyFill="1" applyBorder="1" applyAlignment="1" applyProtection="1">
      <alignment horizontal="center"/>
      <protection locked="0"/>
    </xf>
    <xf numFmtId="0" fontId="0" fillId="5" borderId="0" xfId="0" applyNumberFormat="1" applyFill="1" applyBorder="1" applyAlignment="1" applyProtection="1">
      <alignment horizontal="center"/>
      <protection locked="0"/>
    </xf>
    <xf numFmtId="172" fontId="54" fillId="12" borderId="9" xfId="0" applyNumberFormat="1" applyFont="1" applyFill="1" applyBorder="1" applyAlignment="1" applyProtection="1">
      <alignment horizontal="center"/>
      <protection locked="0"/>
    </xf>
    <xf numFmtId="0" fontId="54" fillId="12" borderId="4" xfId="0" applyFont="1" applyFill="1" applyBorder="1" applyAlignment="1" applyProtection="1">
      <alignment horizontal="center"/>
      <protection locked="0"/>
    </xf>
    <xf numFmtId="0" fontId="54" fillId="12" borderId="10" xfId="0" applyFont="1" applyFill="1" applyBorder="1" applyAlignment="1" applyProtection="1">
      <alignment horizontal="center"/>
      <protection locked="0"/>
    </xf>
    <xf numFmtId="172" fontId="54" fillId="12" borderId="4" xfId="0" applyNumberFormat="1" applyFont="1" applyFill="1" applyBorder="1" applyAlignment="1" applyProtection="1">
      <alignment horizontal="center"/>
      <protection locked="0"/>
    </xf>
    <xf numFmtId="0" fontId="49" fillId="13" borderId="4" xfId="0" applyFont="1" applyFill="1" applyBorder="1" applyAlignment="1" applyProtection="1">
      <alignment horizontal="center"/>
      <protection locked="0"/>
    </xf>
    <xf numFmtId="0" fontId="1" fillId="0" borderId="39" xfId="0" applyFont="1" applyFill="1" applyBorder="1"/>
    <xf numFmtId="2" fontId="0" fillId="0" borderId="0" xfId="0" applyNumberFormat="1" applyFill="1"/>
    <xf numFmtId="0" fontId="0" fillId="0" borderId="0" xfId="0" applyFill="1" applyBorder="1"/>
    <xf numFmtId="44" fontId="1" fillId="2" borderId="0" xfId="0" applyNumberFormat="1" applyFont="1" applyFill="1" applyProtection="1"/>
    <xf numFmtId="0" fontId="1" fillId="0" borderId="4" xfId="0" applyFont="1" applyFill="1" applyBorder="1"/>
    <xf numFmtId="0" fontId="1" fillId="0" borderId="0" xfId="0" applyFont="1" applyFill="1" applyAlignment="1">
      <alignment horizontal="right"/>
    </xf>
    <xf numFmtId="2" fontId="1" fillId="0" borderId="0" xfId="0" applyNumberFormat="1" applyFont="1" applyFill="1" applyBorder="1"/>
    <xf numFmtId="2" fontId="1" fillId="14" borderId="0" xfId="0" applyNumberFormat="1" applyFont="1" applyFill="1" applyBorder="1"/>
    <xf numFmtId="0" fontId="36" fillId="0" borderId="1" xfId="0" applyFont="1" applyBorder="1" applyAlignment="1" applyProtection="1">
      <alignment horizontal="left"/>
      <protection locked="0"/>
    </xf>
    <xf numFmtId="0" fontId="36" fillId="0" borderId="7" xfId="0" applyFont="1" applyBorder="1" applyAlignment="1" applyProtection="1">
      <alignment horizontal="left"/>
      <protection locked="0"/>
    </xf>
    <xf numFmtId="0" fontId="49" fillId="0" borderId="0" xfId="0" applyFont="1" applyAlignment="1"/>
    <xf numFmtId="0" fontId="0" fillId="0" borderId="0" xfId="0" applyAlignment="1"/>
    <xf numFmtId="0" fontId="0" fillId="0" borderId="1" xfId="0" applyBorder="1" applyAlignment="1" applyProtection="1">
      <alignment horizontal="left"/>
      <protection locked="0"/>
    </xf>
    <xf numFmtId="0" fontId="66" fillId="2" borderId="0" xfId="0" applyFont="1" applyFill="1" applyAlignment="1" applyProtection="1">
      <alignment horizontal="center"/>
    </xf>
    <xf numFmtId="0" fontId="1" fillId="2" borderId="0" xfId="0" applyFont="1" applyFill="1" applyAlignment="1" applyProtection="1">
      <alignment horizontal="center" vertical="center" wrapText="1"/>
    </xf>
    <xf numFmtId="0" fontId="1" fillId="2" borderId="22" xfId="0" applyFont="1" applyFill="1" applyBorder="1" applyAlignment="1" applyProtection="1">
      <alignment horizontal="center" vertical="center" wrapText="1"/>
    </xf>
    <xf numFmtId="0" fontId="4" fillId="2" borderId="0" xfId="0" applyFont="1" applyFill="1" applyAlignment="1" applyProtection="1">
      <alignment horizontal="center" vertical="top"/>
      <protection locked="0"/>
    </xf>
    <xf numFmtId="0" fontId="0" fillId="0" borderId="0" xfId="0" applyAlignment="1">
      <alignment horizontal="center" vertical="top"/>
    </xf>
    <xf numFmtId="0" fontId="24" fillId="2" borderId="0" xfId="0" applyFont="1" applyFill="1" applyAlignment="1" applyProtection="1">
      <alignment horizontal="center" vertical="top"/>
      <protection locked="0"/>
    </xf>
    <xf numFmtId="0" fontId="24" fillId="0" borderId="0" xfId="0" applyFont="1" applyAlignment="1">
      <alignment horizontal="center" vertical="top"/>
    </xf>
    <xf numFmtId="0" fontId="4" fillId="2" borderId="0" xfId="0" applyFont="1" applyFill="1" applyBorder="1" applyAlignment="1" applyProtection="1">
      <alignment horizontal="center"/>
    </xf>
    <xf numFmtId="0" fontId="51" fillId="0" borderId="1" xfId="0" applyFont="1" applyBorder="1" applyAlignment="1" applyProtection="1">
      <protection locked="0"/>
    </xf>
    <xf numFmtId="0" fontId="36" fillId="0" borderId="1" xfId="0" applyFont="1" applyBorder="1" applyAlignment="1" applyProtection="1">
      <protection locked="0"/>
    </xf>
    <xf numFmtId="0" fontId="51" fillId="0" borderId="1" xfId="0" applyFont="1" applyBorder="1" applyAlignment="1" applyProtection="1">
      <alignment horizontal="center"/>
      <protection locked="0"/>
    </xf>
    <xf numFmtId="0" fontId="36" fillId="0" borderId="1" xfId="0" applyFont="1" applyBorder="1" applyAlignment="1" applyProtection="1">
      <alignment horizontal="center"/>
      <protection locked="0"/>
    </xf>
    <xf numFmtId="171" fontId="51" fillId="0" borderId="1" xfId="0" applyNumberFormat="1" applyFont="1" applyBorder="1" applyAlignment="1" applyProtection="1">
      <alignment horizontal="center"/>
      <protection locked="0"/>
    </xf>
    <xf numFmtId="0" fontId="3" fillId="0" borderId="0" xfId="0" applyFont="1" applyBorder="1" applyAlignment="1" applyProtection="1">
      <alignment horizontal="center"/>
      <protection locked="0"/>
    </xf>
    <xf numFmtId="0" fontId="17" fillId="0" borderId="0" xfId="0" applyFont="1" applyBorder="1" applyAlignment="1" applyProtection="1">
      <protection locked="0"/>
    </xf>
    <xf numFmtId="0" fontId="17" fillId="0" borderId="33" xfId="0" applyFont="1" applyBorder="1" applyAlignment="1" applyProtection="1">
      <protection locked="0"/>
    </xf>
    <xf numFmtId="0" fontId="54" fillId="12" borderId="9" xfId="0" applyFont="1" applyFill="1" applyBorder="1" applyProtection="1">
      <protection locked="0"/>
    </xf>
    <xf numFmtId="0" fontId="54" fillId="12" borderId="7" xfId="0" applyFont="1" applyFill="1" applyBorder="1" applyProtection="1">
      <protection locked="0"/>
    </xf>
    <xf numFmtId="0" fontId="54" fillId="12" borderId="10" xfId="0" applyFont="1" applyFill="1" applyBorder="1" applyProtection="1">
      <protection locked="0"/>
    </xf>
    <xf numFmtId="0" fontId="54" fillId="0" borderId="9" xfId="0" applyFont="1" applyFill="1" applyBorder="1"/>
    <xf numFmtId="0" fontId="54" fillId="0" borderId="7" xfId="0" applyFont="1" applyFill="1" applyBorder="1"/>
    <xf numFmtId="0" fontId="54" fillId="0" borderId="10" xfId="0" applyFont="1" applyFill="1" applyBorder="1"/>
    <xf numFmtId="4" fontId="54" fillId="0" borderId="9" xfId="0" applyNumberFormat="1" applyFont="1" applyFill="1" applyBorder="1" applyAlignment="1"/>
    <xf numFmtId="4" fontId="54" fillId="0" borderId="10" xfId="0" applyNumberFormat="1" applyFont="1" applyFill="1" applyBorder="1" applyAlignment="1"/>
    <xf numFmtId="0" fontId="57" fillId="0" borderId="0" xfId="0" applyFont="1" applyFill="1" applyBorder="1" applyAlignment="1">
      <alignment textRotation="90"/>
    </xf>
    <xf numFmtId="0" fontId="63" fillId="0" borderId="0" xfId="0" applyFont="1" applyFill="1" applyBorder="1" applyAlignment="1">
      <alignment textRotation="90"/>
    </xf>
    <xf numFmtId="0" fontId="63" fillId="0" borderId="1" xfId="0" applyFont="1" applyFill="1" applyBorder="1" applyAlignment="1">
      <alignment textRotation="90"/>
    </xf>
    <xf numFmtId="0" fontId="54" fillId="0" borderId="9" xfId="0" applyFont="1" applyFill="1" applyBorder="1" applyAlignment="1"/>
    <xf numFmtId="0" fontId="54" fillId="0" borderId="7" xfId="0" applyFont="1" applyFill="1" applyBorder="1" applyAlignment="1"/>
    <xf numFmtId="0" fontId="54" fillId="0" borderId="10" xfId="0" applyFont="1" applyFill="1" applyBorder="1" applyAlignment="1"/>
    <xf numFmtId="4" fontId="54" fillId="0" borderId="7" xfId="0" applyNumberFormat="1" applyFont="1" applyFill="1" applyBorder="1" applyAlignment="1"/>
    <xf numFmtId="173" fontId="54" fillId="0" borderId="9" xfId="0" applyNumberFormat="1" applyFont="1" applyFill="1" applyBorder="1" applyAlignment="1"/>
    <xf numFmtId="173" fontId="55" fillId="0" borderId="7" xfId="0" applyNumberFormat="1" applyFont="1" applyFill="1" applyBorder="1" applyAlignment="1"/>
    <xf numFmtId="173" fontId="55" fillId="0" borderId="10" xfId="0" applyNumberFormat="1" applyFont="1" applyFill="1" applyBorder="1" applyAlignment="1"/>
    <xf numFmtId="164" fontId="58" fillId="13" borderId="7" xfId="0" applyNumberFormat="1" applyFont="1" applyFill="1" applyBorder="1" applyAlignment="1" applyProtection="1">
      <alignment horizontal="right"/>
    </xf>
    <xf numFmtId="164" fontId="58" fillId="13" borderId="10" xfId="0" applyNumberFormat="1" applyFont="1" applyFill="1" applyBorder="1" applyAlignment="1" applyProtection="1">
      <alignment horizontal="right"/>
    </xf>
    <xf numFmtId="164" fontId="58" fillId="13" borderId="7" xfId="0" applyNumberFormat="1" applyFont="1" applyFill="1" applyBorder="1" applyAlignment="1">
      <alignment horizontal="right"/>
    </xf>
    <xf numFmtId="164" fontId="58" fillId="13" borderId="10" xfId="0" applyNumberFormat="1" applyFont="1" applyFill="1" applyBorder="1" applyAlignment="1">
      <alignment horizontal="right"/>
    </xf>
    <xf numFmtId="0" fontId="4" fillId="0" borderId="1" xfId="0" applyFont="1" applyBorder="1" applyAlignment="1" applyProtection="1">
      <protection locked="0"/>
    </xf>
    <xf numFmtId="0" fontId="4" fillId="0" borderId="11" xfId="0" applyFont="1" applyBorder="1" applyAlignment="1" applyProtection="1">
      <protection locked="0"/>
    </xf>
    <xf numFmtId="0" fontId="4" fillId="2" borderId="0" xfId="0" applyFont="1" applyFill="1" applyBorder="1" applyProtection="1">
      <protection locked="0"/>
    </xf>
    <xf numFmtId="0" fontId="4" fillId="2" borderId="33" xfId="0" applyFont="1" applyFill="1" applyBorder="1" applyProtection="1">
      <protection locked="0"/>
    </xf>
    <xf numFmtId="0" fontId="51" fillId="0" borderId="7" xfId="0" applyFont="1" applyBorder="1" applyAlignment="1" applyProtection="1">
      <protection locked="0"/>
    </xf>
    <xf numFmtId="0" fontId="36" fillId="0" borderId="7" xfId="0" applyFont="1" applyBorder="1" applyAlignment="1" applyProtection="1">
      <protection locked="0"/>
    </xf>
    <xf numFmtId="0" fontId="52" fillId="0" borderId="1" xfId="0" applyFont="1" applyBorder="1" applyAlignment="1" applyProtection="1">
      <protection locked="0"/>
    </xf>
    <xf numFmtId="0" fontId="62" fillId="2" borderId="22" xfId="0" applyFont="1" applyFill="1" applyBorder="1" applyAlignment="1" applyProtection="1">
      <alignment horizontal="center"/>
      <protection locked="0"/>
    </xf>
    <xf numFmtId="7" fontId="2" fillId="13" borderId="9" xfId="0" applyNumberFormat="1" applyFont="1" applyFill="1" applyBorder="1" applyAlignment="1" applyProtection="1">
      <alignment horizontal="right"/>
    </xf>
    <xf numFmtId="7" fontId="2" fillId="13" borderId="7" xfId="0" applyNumberFormat="1" applyFont="1" applyFill="1" applyBorder="1" applyAlignment="1" applyProtection="1">
      <alignment horizontal="right"/>
    </xf>
    <xf numFmtId="7" fontId="2" fillId="13" borderId="10" xfId="0" applyNumberFormat="1" applyFont="1" applyFill="1" applyBorder="1" applyAlignment="1" applyProtection="1">
      <alignment horizontal="right"/>
    </xf>
    <xf numFmtId="7" fontId="0" fillId="2" borderId="1" xfId="0" applyNumberFormat="1" applyFill="1" applyBorder="1" applyAlignment="1" applyProtection="1">
      <alignment horizontal="center"/>
      <protection locked="0"/>
    </xf>
    <xf numFmtId="0" fontId="52" fillId="0" borderId="1" xfId="0" applyFont="1" applyBorder="1" applyAlignment="1" applyProtection="1">
      <alignment horizontal="left"/>
      <protection locked="0"/>
    </xf>
    <xf numFmtId="0" fontId="49" fillId="0" borderId="0" xfId="0" applyFont="1" applyAlignment="1" applyProtection="1"/>
    <xf numFmtId="0" fontId="0" fillId="0" borderId="0" xfId="0" applyAlignment="1" applyProtection="1"/>
    <xf numFmtId="171" fontId="0" fillId="0" borderId="1" xfId="0" applyNumberFormat="1" applyBorder="1" applyAlignment="1" applyProtection="1">
      <alignment horizontal="center"/>
      <protection locked="0"/>
    </xf>
    <xf numFmtId="0" fontId="71" fillId="0" borderId="0" xfId="0" applyFont="1" applyBorder="1" applyAlignment="1" applyProtection="1">
      <alignment horizontal="left"/>
    </xf>
    <xf numFmtId="0" fontId="0" fillId="0" borderId="0" xfId="0" applyAlignment="1" applyProtection="1">
      <alignment horizontal="left"/>
    </xf>
    <xf numFmtId="0" fontId="0" fillId="0" borderId="22" xfId="0" applyBorder="1" applyAlignment="1" applyProtection="1">
      <alignment horizontal="center"/>
      <protection locked="0"/>
    </xf>
    <xf numFmtId="0" fontId="3" fillId="2" borderId="0" xfId="0" applyFont="1" applyFill="1" applyBorder="1" applyAlignment="1" applyProtection="1">
      <alignment horizontal="left"/>
    </xf>
    <xf numFmtId="0" fontId="4" fillId="0" borderId="0" xfId="0" applyFont="1" applyBorder="1" applyAlignment="1" applyProtection="1">
      <protection locked="0"/>
    </xf>
    <xf numFmtId="0" fontId="4" fillId="0" borderId="33" xfId="0" applyFont="1" applyBorder="1" applyAlignment="1" applyProtection="1">
      <protection locked="0"/>
    </xf>
    <xf numFmtId="166" fontId="73" fillId="2" borderId="0" xfId="0" applyNumberFormat="1" applyFont="1" applyFill="1" applyBorder="1" applyAlignment="1" applyProtection="1">
      <alignment horizontal="center" vertical="center"/>
    </xf>
    <xf numFmtId="1" fontId="58" fillId="13" borderId="7" xfId="0" applyNumberFormat="1" applyFont="1" applyFill="1" applyBorder="1" applyAlignment="1">
      <alignment horizontal="right"/>
    </xf>
    <xf numFmtId="1" fontId="58" fillId="13" borderId="10" xfId="0" applyNumberFormat="1" applyFont="1" applyFill="1" applyBorder="1" applyAlignment="1">
      <alignment horizontal="right"/>
    </xf>
    <xf numFmtId="3" fontId="58" fillId="13" borderId="7" xfId="0" applyNumberFormat="1" applyFont="1" applyFill="1" applyBorder="1" applyAlignment="1" applyProtection="1">
      <alignment horizontal="right"/>
    </xf>
    <xf numFmtId="3" fontId="58" fillId="13" borderId="10" xfId="0" applyNumberFormat="1" applyFont="1" applyFill="1" applyBorder="1" applyAlignment="1" applyProtection="1">
      <alignment horizontal="right"/>
    </xf>
    <xf numFmtId="0" fontId="4" fillId="2" borderId="0" xfId="0" applyFont="1" applyFill="1" applyBorder="1" applyAlignment="1" applyProtection="1">
      <alignment horizontal="center"/>
      <protection locked="0"/>
    </xf>
    <xf numFmtId="0" fontId="19" fillId="0" borderId="0" xfId="0" applyFont="1" applyBorder="1" applyAlignment="1" applyProtection="1">
      <alignment horizontal="left"/>
    </xf>
    <xf numFmtId="167" fontId="4" fillId="2" borderId="6" xfId="0" applyNumberFormat="1" applyFont="1" applyFill="1" applyBorder="1" applyAlignment="1" applyProtection="1">
      <alignment horizontal="center"/>
      <protection locked="0"/>
    </xf>
    <xf numFmtId="167" fontId="4" fillId="0" borderId="6"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32" xfId="0" applyBorder="1" applyAlignment="1" applyProtection="1">
      <alignment horizontal="center"/>
      <protection locked="0"/>
    </xf>
    <xf numFmtId="164" fontId="4" fillId="0" borderId="13" xfId="0" applyNumberFormat="1" applyFont="1" applyBorder="1" applyAlignment="1" applyProtection="1">
      <alignment horizontal="center"/>
    </xf>
    <xf numFmtId="0" fontId="54" fillId="0" borderId="1" xfId="0" applyFont="1" applyFill="1" applyBorder="1" applyProtection="1">
      <protection locked="0"/>
    </xf>
    <xf numFmtId="0" fontId="54" fillId="0" borderId="1" xfId="0" applyFont="1" applyFill="1" applyBorder="1" applyAlignment="1" applyProtection="1">
      <alignment wrapText="1"/>
      <protection locked="0"/>
    </xf>
    <xf numFmtId="0" fontId="54" fillId="0" borderId="7" xfId="0" applyFont="1" applyFill="1" applyBorder="1" applyAlignment="1" applyProtection="1">
      <alignment wrapText="1"/>
      <protection locked="0"/>
    </xf>
    <xf numFmtId="0" fontId="54" fillId="0" borderId="0" xfId="0" applyFont="1" applyFill="1" applyBorder="1" applyAlignment="1" applyProtection="1">
      <alignment horizontal="center"/>
      <protection locked="0"/>
    </xf>
    <xf numFmtId="0" fontId="0" fillId="0" borderId="0" xfId="0" applyBorder="1" applyAlignment="1">
      <alignment horizontal="center"/>
    </xf>
    <xf numFmtId="4" fontId="4" fillId="0" borderId="0" xfId="0" applyNumberFormat="1" applyFont="1" applyBorder="1" applyAlignment="1"/>
    <xf numFmtId="0" fontId="4" fillId="0" borderId="0" xfId="0" applyFont="1" applyBorder="1" applyAlignment="1"/>
    <xf numFmtId="2" fontId="4" fillId="0" borderId="0" xfId="0" applyNumberFormat="1" applyFont="1" applyBorder="1" applyAlignment="1"/>
    <xf numFmtId="0" fontId="54" fillId="0" borderId="0" xfId="0" applyFont="1" applyFill="1" applyBorder="1" applyAlignment="1" applyProtection="1">
      <protection locked="0"/>
    </xf>
    <xf numFmtId="0" fontId="0" fillId="0" borderId="0" xfId="0" applyBorder="1" applyAlignment="1"/>
    <xf numFmtId="0" fontId="57" fillId="0" borderId="0" xfId="0" applyFont="1" applyFill="1" applyBorder="1" applyAlignment="1">
      <alignment horizontal="center"/>
    </xf>
    <xf numFmtId="0" fontId="59" fillId="0" borderId="0" xfId="0" applyFont="1" applyBorder="1" applyAlignment="1">
      <alignment horizontal="center"/>
    </xf>
    <xf numFmtId="4" fontId="4" fillId="0" borderId="4" xfId="0" applyNumberFormat="1" applyFont="1" applyFill="1" applyBorder="1" applyAlignment="1"/>
    <xf numFmtId="0" fontId="4" fillId="0" borderId="4" xfId="0" applyFont="1" applyBorder="1" applyAlignment="1"/>
    <xf numFmtId="2" fontId="4" fillId="0" borderId="4" xfId="0" applyNumberFormat="1" applyFont="1" applyBorder="1" applyAlignment="1"/>
    <xf numFmtId="0" fontId="53" fillId="0" borderId="6" xfId="0" applyFont="1" applyFill="1" applyBorder="1" applyAlignment="1">
      <alignment textRotation="90"/>
    </xf>
    <xf numFmtId="0" fontId="59" fillId="0" borderId="1" xfId="0" applyFont="1" applyBorder="1" applyAlignment="1">
      <alignment textRotation="90"/>
    </xf>
    <xf numFmtId="0" fontId="49" fillId="13" borderId="9" xfId="0" applyFont="1" applyFill="1" applyBorder="1" applyAlignment="1" applyProtection="1">
      <protection locked="0"/>
    </xf>
    <xf numFmtId="0" fontId="0" fillId="13" borderId="7" xfId="0" applyFill="1" applyBorder="1" applyAlignment="1" applyProtection="1">
      <protection locked="0"/>
    </xf>
    <xf numFmtId="0" fontId="0" fillId="13" borderId="10" xfId="0" applyFill="1" applyBorder="1" applyAlignment="1" applyProtection="1">
      <protection locked="0"/>
    </xf>
    <xf numFmtId="0" fontId="49" fillId="0" borderId="9" xfId="0" applyFont="1" applyFill="1" applyBorder="1" applyAlignment="1"/>
    <xf numFmtId="0" fontId="49" fillId="0" borderId="7" xfId="0" applyFont="1" applyFill="1" applyBorder="1" applyAlignment="1"/>
    <xf numFmtId="0" fontId="49" fillId="0" borderId="10" xfId="0" applyFont="1" applyFill="1" applyBorder="1" applyAlignment="1"/>
    <xf numFmtId="49" fontId="49" fillId="13" borderId="9" xfId="0" applyNumberFormat="1" applyFont="1" applyFill="1" applyBorder="1" applyAlignment="1" applyProtection="1">
      <alignment horizontal="center"/>
      <protection locked="0"/>
    </xf>
    <xf numFmtId="49" fontId="0" fillId="13" borderId="7" xfId="0" applyNumberFormat="1" applyFill="1" applyBorder="1" applyAlignment="1" applyProtection="1">
      <alignment horizontal="center"/>
      <protection locked="0"/>
    </xf>
    <xf numFmtId="49" fontId="0" fillId="13" borderId="10" xfId="0" applyNumberFormat="1" applyFill="1" applyBorder="1" applyAlignment="1" applyProtection="1">
      <alignment horizontal="center"/>
      <protection locked="0"/>
    </xf>
    <xf numFmtId="4" fontId="5" fillId="2" borderId="9" xfId="0" applyNumberFormat="1" applyFont="1" applyFill="1" applyBorder="1" applyAlignment="1" applyProtection="1">
      <alignment horizontal="center"/>
    </xf>
    <xf numFmtId="0" fontId="0" fillId="0" borderId="10" xfId="0" applyBorder="1" applyAlignment="1">
      <alignment horizontal="center"/>
    </xf>
    <xf numFmtId="4" fontId="4" fillId="2" borderId="4" xfId="0" applyNumberFormat="1" applyFont="1" applyFill="1" applyBorder="1" applyAlignment="1" applyProtection="1">
      <alignment horizontal="right"/>
    </xf>
    <xf numFmtId="0" fontId="53" fillId="0" borderId="1" xfId="0" applyFont="1" applyFill="1" applyBorder="1"/>
    <xf numFmtId="0" fontId="65" fillId="0" borderId="0" xfId="0" applyFont="1" applyFill="1" applyAlignment="1">
      <alignment wrapText="1"/>
    </xf>
    <xf numFmtId="0" fontId="65" fillId="0" borderId="1" xfId="0" applyFont="1" applyFill="1" applyBorder="1" applyAlignment="1">
      <alignment wrapText="1"/>
    </xf>
    <xf numFmtId="0" fontId="49" fillId="0" borderId="9" xfId="0" applyFont="1" applyFill="1" applyBorder="1" applyAlignment="1" applyProtection="1">
      <protection locked="0"/>
    </xf>
    <xf numFmtId="0" fontId="49" fillId="0" borderId="7" xfId="0" applyFont="1" applyFill="1" applyBorder="1" applyAlignment="1" applyProtection="1">
      <protection locked="0"/>
    </xf>
    <xf numFmtId="0" fontId="49" fillId="0" borderId="10" xfId="0" applyFont="1" applyFill="1" applyBorder="1" applyAlignment="1" applyProtection="1">
      <protection locked="0"/>
    </xf>
    <xf numFmtId="0" fontId="49" fillId="0" borderId="9" xfId="0" applyFont="1" applyBorder="1" applyAlignment="1" applyProtection="1">
      <protection locked="0"/>
    </xf>
    <xf numFmtId="0" fontId="49" fillId="0" borderId="7" xfId="0" applyFont="1" applyBorder="1" applyAlignment="1" applyProtection="1">
      <protection locked="0"/>
    </xf>
    <xf numFmtId="0" fontId="49" fillId="0" borderId="10" xfId="0" applyFont="1" applyBorder="1" applyAlignment="1" applyProtection="1">
      <protection locked="0"/>
    </xf>
    <xf numFmtId="0" fontId="49" fillId="0" borderId="9" xfId="0" applyFont="1" applyBorder="1" applyAlignment="1" applyProtection="1">
      <alignment horizontal="center"/>
      <protection locked="0"/>
    </xf>
    <xf numFmtId="0" fontId="49" fillId="0" borderId="7" xfId="0" applyFont="1" applyBorder="1" applyAlignment="1" applyProtection="1">
      <alignment horizontal="center"/>
      <protection locked="0"/>
    </xf>
    <xf numFmtId="0" fontId="49" fillId="0" borderId="10" xfId="0" applyFont="1" applyBorder="1" applyAlignment="1" applyProtection="1">
      <alignment horizontal="center"/>
      <protection locked="0"/>
    </xf>
    <xf numFmtId="173" fontId="49" fillId="0" borderId="9" xfId="0" applyNumberFormat="1" applyFont="1" applyFill="1" applyBorder="1" applyAlignment="1"/>
    <xf numFmtId="173" fontId="0" fillId="0" borderId="7" xfId="0" applyNumberFormat="1" applyBorder="1" applyAlignment="1"/>
    <xf numFmtId="173" fontId="0" fillId="0" borderId="10" xfId="0" applyNumberFormat="1" applyBorder="1" applyAlignment="1"/>
    <xf numFmtId="2" fontId="54" fillId="0" borderId="9" xfId="0" applyNumberFormat="1" applyFont="1" applyFill="1" applyBorder="1"/>
    <xf numFmtId="2" fontId="54" fillId="0" borderId="10" xfId="0" applyNumberFormat="1" applyFont="1" applyFill="1" applyBorder="1"/>
    <xf numFmtId="0" fontId="54" fillId="0" borderId="9" xfId="0" applyFont="1" applyFill="1" applyBorder="1" applyProtection="1">
      <protection locked="0"/>
    </xf>
    <xf numFmtId="0" fontId="54" fillId="0" borderId="7" xfId="0" applyFont="1" applyFill="1" applyBorder="1" applyProtection="1">
      <protection locked="0"/>
    </xf>
    <xf numFmtId="0" fontId="54" fillId="0" borderId="10" xfId="0" applyFont="1" applyFill="1" applyBorder="1" applyProtection="1">
      <protection locked="0"/>
    </xf>
    <xf numFmtId="0" fontId="54" fillId="0" borderId="4" xfId="0" applyFont="1" applyFill="1" applyBorder="1" applyAlignment="1" applyProtection="1">
      <protection locked="0"/>
    </xf>
    <xf numFmtId="0" fontId="0" fillId="0" borderId="4" xfId="0" applyBorder="1" applyAlignment="1"/>
    <xf numFmtId="173" fontId="54" fillId="0" borderId="7" xfId="0" applyNumberFormat="1" applyFont="1" applyFill="1" applyBorder="1" applyAlignment="1"/>
    <xf numFmtId="173" fontId="54" fillId="0" borderId="10" xfId="0" applyNumberFormat="1" applyFont="1" applyFill="1" applyBorder="1" applyAlignment="1"/>
    <xf numFmtId="0" fontId="7" fillId="2" borderId="0" xfId="0" applyFont="1" applyFill="1" applyAlignment="1" applyProtection="1">
      <alignment horizontal="center" vertical="top"/>
    </xf>
    <xf numFmtId="0" fontId="23" fillId="2" borderId="0" xfId="0" applyFont="1" applyFill="1" applyAlignment="1" applyProtection="1">
      <alignment horizontal="center" vertical="center"/>
      <protection locked="0"/>
    </xf>
    <xf numFmtId="0" fontId="23" fillId="0" borderId="0" xfId="0" applyFont="1" applyAlignment="1">
      <alignment horizontal="center" vertical="center"/>
    </xf>
    <xf numFmtId="0" fontId="3" fillId="2" borderId="1" xfId="0" applyFont="1" applyFill="1" applyBorder="1" applyAlignment="1" applyProtection="1">
      <alignment horizontal="center"/>
    </xf>
    <xf numFmtId="0" fontId="0" fillId="0" borderId="1" xfId="0" applyBorder="1" applyAlignment="1"/>
    <xf numFmtId="0" fontId="0" fillId="2" borderId="0" xfId="0" applyFill="1" applyAlignment="1" applyProtection="1">
      <alignment horizontal="left"/>
    </xf>
    <xf numFmtId="0" fontId="0" fillId="0" borderId="0" xfId="0" applyAlignment="1">
      <alignment horizontal="left"/>
    </xf>
    <xf numFmtId="0" fontId="4" fillId="2" borderId="30" xfId="0" applyFont="1" applyFill="1" applyBorder="1" applyAlignment="1" applyProtection="1">
      <alignment horizontal="left"/>
      <protection locked="0"/>
    </xf>
    <xf numFmtId="0" fontId="4" fillId="2" borderId="6" xfId="0" applyFont="1" applyFill="1" applyBorder="1" applyAlignment="1" applyProtection="1">
      <alignment horizontal="right"/>
      <protection locked="0"/>
    </xf>
    <xf numFmtId="0" fontId="4" fillId="2" borderId="32" xfId="0" applyFont="1" applyFill="1" applyBorder="1" applyAlignment="1" applyProtection="1">
      <alignment horizontal="right"/>
      <protection locked="0"/>
    </xf>
    <xf numFmtId="16" fontId="4" fillId="2" borderId="30" xfId="0" applyNumberFormat="1" applyFont="1" applyFill="1" applyBorder="1" applyAlignment="1" applyProtection="1">
      <alignment horizontal="left"/>
      <protection locked="0"/>
    </xf>
    <xf numFmtId="0" fontId="4" fillId="2" borderId="36" xfId="0" applyFont="1" applyFill="1" applyBorder="1" applyAlignment="1" applyProtection="1">
      <alignment horizontal="left"/>
      <protection locked="0"/>
    </xf>
    <xf numFmtId="0" fontId="4" fillId="2" borderId="0" xfId="0" applyFont="1" applyFill="1" applyBorder="1" applyAlignment="1" applyProtection="1">
      <alignment horizontal="right"/>
      <protection locked="0"/>
    </xf>
    <xf numFmtId="0" fontId="4" fillId="2" borderId="33" xfId="0" applyFont="1" applyFill="1" applyBorder="1" applyAlignment="1" applyProtection="1">
      <alignment horizontal="right"/>
      <protection locked="0"/>
    </xf>
    <xf numFmtId="0" fontId="4" fillId="2" borderId="0" xfId="0" applyFont="1" applyFill="1" applyAlignment="1" applyProtection="1"/>
    <xf numFmtId="169" fontId="4" fillId="2" borderId="1" xfId="0" applyNumberFormat="1" applyFont="1" applyFill="1" applyBorder="1" applyAlignment="1" applyProtection="1">
      <alignment horizontal="right"/>
      <protection locked="0"/>
    </xf>
    <xf numFmtId="169" fontId="4" fillId="2" borderId="11" xfId="0" applyNumberFormat="1" applyFont="1" applyFill="1" applyBorder="1" applyAlignment="1" applyProtection="1">
      <alignment horizontal="right"/>
      <protection locked="0"/>
    </xf>
    <xf numFmtId="0" fontId="4" fillId="2" borderId="36" xfId="0" applyFont="1" applyFill="1" applyBorder="1" applyAlignment="1" applyProtection="1">
      <alignment horizontal="center"/>
      <protection locked="0"/>
    </xf>
    <xf numFmtId="1" fontId="3" fillId="2" borderId="8" xfId="0" applyNumberFormat="1" applyFont="1" applyFill="1" applyBorder="1" applyAlignment="1" applyProtection="1">
      <alignment horizontal="center"/>
    </xf>
    <xf numFmtId="1" fontId="3" fillId="2" borderId="6" xfId="0" applyNumberFormat="1" applyFont="1" applyFill="1" applyBorder="1" applyAlignment="1" applyProtection="1">
      <alignment horizontal="center"/>
    </xf>
    <xf numFmtId="8" fontId="2" fillId="2" borderId="6"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3" fillId="2" borderId="6" xfId="0" applyFont="1" applyFill="1" applyBorder="1" applyAlignment="1" applyProtection="1">
      <alignment horizontal="center"/>
    </xf>
    <xf numFmtId="166" fontId="4" fillId="2" borderId="30" xfId="0" applyNumberFormat="1" applyFont="1" applyFill="1" applyBorder="1" applyAlignment="1" applyProtection="1">
      <alignment horizontal="center"/>
      <protection locked="0"/>
    </xf>
    <xf numFmtId="166" fontId="4" fillId="2" borderId="31" xfId="0" applyNumberFormat="1" applyFont="1" applyFill="1" applyBorder="1" applyAlignment="1" applyProtection="1">
      <alignment horizontal="center"/>
      <protection locked="0"/>
    </xf>
    <xf numFmtId="1" fontId="3" fillId="2" borderId="2" xfId="0" applyNumberFormat="1" applyFont="1" applyFill="1" applyBorder="1" applyAlignment="1" applyProtection="1"/>
    <xf numFmtId="0" fontId="4" fillId="0" borderId="0" xfId="0" applyFont="1" applyAlignment="1"/>
    <xf numFmtId="7" fontId="2" fillId="5" borderId="27" xfId="0" applyNumberFormat="1" applyFont="1" applyFill="1" applyBorder="1" applyAlignment="1" applyProtection="1">
      <alignment horizontal="center"/>
    </xf>
    <xf numFmtId="7" fontId="2" fillId="5" borderId="28" xfId="0" applyNumberFormat="1" applyFont="1" applyFill="1" applyBorder="1" applyAlignment="1" applyProtection="1">
      <alignment horizontal="center"/>
    </xf>
    <xf numFmtId="7" fontId="2" fillId="5" borderId="34" xfId="0" applyNumberFormat="1" applyFont="1" applyFill="1" applyBorder="1" applyAlignment="1" applyProtection="1">
      <alignment horizontal="center"/>
    </xf>
    <xf numFmtId="164" fontId="14" fillId="2" borderId="8" xfId="0" applyNumberFormat="1" applyFont="1" applyFill="1" applyBorder="1" applyAlignment="1" applyProtection="1">
      <protection locked="0"/>
    </xf>
    <xf numFmtId="164" fontId="14" fillId="0" borderId="6" xfId="0" applyNumberFormat="1" applyFont="1" applyBorder="1" applyAlignment="1" applyProtection="1">
      <protection locked="0"/>
    </xf>
    <xf numFmtId="164" fontId="14" fillId="0" borderId="32" xfId="0" applyNumberFormat="1" applyFont="1" applyBorder="1" applyAlignment="1" applyProtection="1">
      <protection locked="0"/>
    </xf>
    <xf numFmtId="164" fontId="14" fillId="0" borderId="3" xfId="0" applyNumberFormat="1" applyFont="1" applyBorder="1" applyAlignment="1" applyProtection="1">
      <protection locked="0"/>
    </xf>
    <xf numFmtId="164" fontId="14" fillId="0" borderId="1" xfId="0" applyNumberFormat="1" applyFont="1" applyBorder="1" applyAlignment="1" applyProtection="1">
      <protection locked="0"/>
    </xf>
    <xf numFmtId="164" fontId="14" fillId="0" borderId="11" xfId="0" applyNumberFormat="1" applyFont="1" applyBorder="1" applyAlignment="1" applyProtection="1">
      <protection locked="0"/>
    </xf>
    <xf numFmtId="166" fontId="4" fillId="2" borderId="37" xfId="0" applyNumberFormat="1" applyFont="1" applyFill="1" applyBorder="1" applyAlignment="1" applyProtection="1">
      <alignment horizontal="center"/>
      <protection locked="0"/>
    </xf>
    <xf numFmtId="166" fontId="4" fillId="2" borderId="36" xfId="0" applyNumberFormat="1" applyFont="1" applyFill="1" applyBorder="1" applyAlignment="1" applyProtection="1">
      <alignment horizontal="center"/>
      <protection locked="0"/>
    </xf>
    <xf numFmtId="166" fontId="4" fillId="2" borderId="38" xfId="0" applyNumberFormat="1" applyFont="1" applyFill="1" applyBorder="1" applyAlignment="1" applyProtection="1">
      <alignment horizontal="center"/>
      <protection locked="0"/>
    </xf>
    <xf numFmtId="0" fontId="4" fillId="2" borderId="30" xfId="0" applyFont="1" applyFill="1" applyBorder="1" applyAlignment="1" applyProtection="1">
      <alignment horizontal="center"/>
      <protection locked="0"/>
    </xf>
    <xf numFmtId="0" fontId="0" fillId="0" borderId="30" xfId="0" applyBorder="1" applyAlignment="1" applyProtection="1">
      <protection locked="0"/>
    </xf>
    <xf numFmtId="0" fontId="0" fillId="0" borderId="31" xfId="0" applyBorder="1" applyAlignment="1" applyProtection="1">
      <protection locked="0"/>
    </xf>
    <xf numFmtId="0" fontId="21" fillId="2" borderId="2" xfId="0" applyFont="1" applyFill="1" applyBorder="1" applyAlignment="1" applyProtection="1">
      <alignment horizontal="left"/>
    </xf>
    <xf numFmtId="0" fontId="21" fillId="0" borderId="0" xfId="0" applyFont="1" applyAlignment="1"/>
    <xf numFmtId="164" fontId="2" fillId="2" borderId="8" xfId="0" applyNumberFormat="1" applyFont="1" applyFill="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3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14" fontId="0" fillId="2" borderId="1" xfId="0" applyNumberForma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2" fillId="2" borderId="6" xfId="0" applyFont="1" applyFill="1" applyBorder="1" applyAlignment="1" applyProtection="1">
      <alignment horizontal="center"/>
    </xf>
    <xf numFmtId="0" fontId="3" fillId="0" borderId="6" xfId="0" applyFont="1" applyBorder="1" applyAlignment="1">
      <alignment horizontal="center"/>
    </xf>
    <xf numFmtId="1" fontId="2" fillId="5" borderId="9" xfId="0" applyNumberFormat="1" applyFont="1" applyFill="1" applyBorder="1" applyAlignment="1">
      <alignment horizontal="center"/>
    </xf>
    <xf numFmtId="0" fontId="2" fillId="5" borderId="7" xfId="0" applyFont="1" applyFill="1" applyBorder="1" applyAlignment="1">
      <alignment horizontal="center"/>
    </xf>
    <xf numFmtId="0" fontId="2" fillId="5" borderId="10" xfId="0" applyFont="1" applyFill="1" applyBorder="1" applyAlignment="1">
      <alignment horizontal="center"/>
    </xf>
    <xf numFmtId="0" fontId="0" fillId="2" borderId="6" xfId="0" applyFill="1" applyBorder="1" applyAlignment="1" applyProtection="1">
      <alignment horizontal="center"/>
      <protection locked="0"/>
    </xf>
    <xf numFmtId="0" fontId="0" fillId="0" borderId="6" xfId="0" applyBorder="1" applyAlignment="1" applyProtection="1">
      <protection locked="0"/>
    </xf>
    <xf numFmtId="0" fontId="19" fillId="0" borderId="6" xfId="0" applyFont="1" applyBorder="1" applyAlignment="1" applyProtection="1">
      <alignment horizontal="left"/>
    </xf>
    <xf numFmtId="0" fontId="0" fillId="0" borderId="32" xfId="0" applyBorder="1" applyAlignment="1" applyProtection="1">
      <protection locked="0"/>
    </xf>
    <xf numFmtId="164" fontId="0" fillId="0" borderId="0" xfId="0" applyNumberFormat="1" applyFill="1" applyBorder="1" applyAlignment="1" applyProtection="1"/>
    <xf numFmtId="0" fontId="4" fillId="2" borderId="35" xfId="0" applyFont="1" applyFill="1" applyBorder="1" applyAlignment="1" applyProtection="1">
      <alignment horizontal="left"/>
      <protection locked="0"/>
    </xf>
    <xf numFmtId="0" fontId="0" fillId="0" borderId="35" xfId="0" applyBorder="1" applyAlignment="1" applyProtection="1">
      <alignment horizontal="left"/>
      <protection locked="0"/>
    </xf>
    <xf numFmtId="0" fontId="17" fillId="0" borderId="0" xfId="0" applyFont="1" applyAlignment="1" applyProtection="1">
      <protection locked="0"/>
    </xf>
    <xf numFmtId="167" fontId="4" fillId="2" borderId="0" xfId="0" applyNumberFormat="1" applyFont="1" applyFill="1" applyBorder="1" applyAlignment="1" applyProtection="1">
      <protection locked="0"/>
    </xf>
    <xf numFmtId="167" fontId="4" fillId="0" borderId="0" xfId="0" applyNumberFormat="1" applyFont="1" applyBorder="1" applyAlignment="1" applyProtection="1">
      <protection locked="0"/>
    </xf>
    <xf numFmtId="0" fontId="0" fillId="0" borderId="0" xfId="0" applyBorder="1" applyAlignment="1" applyProtection="1">
      <protection locked="0"/>
    </xf>
    <xf numFmtId="0" fontId="0" fillId="0" borderId="33" xfId="0" applyBorder="1" applyAlignment="1" applyProtection="1">
      <protection locked="0"/>
    </xf>
    <xf numFmtId="0" fontId="2" fillId="2" borderId="0" xfId="0" applyFont="1" applyFill="1" applyBorder="1" applyAlignment="1" applyProtection="1">
      <alignment horizontal="center"/>
    </xf>
    <xf numFmtId="0" fontId="2" fillId="0" borderId="0" xfId="0" applyFont="1" applyBorder="1" applyAlignment="1">
      <alignment horizontal="center"/>
    </xf>
    <xf numFmtId="0" fontId="4" fillId="2" borderId="0" xfId="0" applyFont="1" applyFill="1" applyBorder="1" applyAlignment="1" applyProtection="1">
      <protection locked="0"/>
    </xf>
    <xf numFmtId="0" fontId="19" fillId="2" borderId="8" xfId="0" applyFont="1" applyFill="1" applyBorder="1" applyAlignment="1" applyProtection="1"/>
    <xf numFmtId="0" fontId="19" fillId="0" borderId="6" xfId="0" applyFont="1" applyBorder="1" applyAlignment="1"/>
    <xf numFmtId="164" fontId="0" fillId="5" borderId="6" xfId="0" applyNumberFormat="1" applyFill="1" applyBorder="1" applyAlignment="1" applyProtection="1"/>
    <xf numFmtId="164" fontId="0" fillId="5" borderId="32" xfId="0" applyNumberFormat="1" applyFill="1" applyBorder="1" applyAlignment="1" applyProtection="1"/>
    <xf numFmtId="4" fontId="4" fillId="2" borderId="29" xfId="0" applyNumberFormat="1" applyFont="1" applyFill="1" applyBorder="1" applyAlignment="1" applyProtection="1">
      <alignment horizontal="left"/>
      <protection locked="0"/>
    </xf>
    <xf numFmtId="4" fontId="0" fillId="0" borderId="29" xfId="0" applyNumberFormat="1" applyBorder="1" applyAlignment="1" applyProtection="1">
      <alignment horizontal="left"/>
      <protection locked="0"/>
    </xf>
    <xf numFmtId="0" fontId="4" fillId="2" borderId="1" xfId="0" applyFont="1" applyFill="1" applyBorder="1" applyAlignment="1" applyProtection="1">
      <protection locked="0"/>
    </xf>
    <xf numFmtId="0" fontId="19" fillId="0" borderId="3" xfId="0" applyFont="1" applyBorder="1" applyAlignment="1"/>
    <xf numFmtId="0" fontId="19" fillId="0" borderId="1" xfId="0" applyFont="1" applyBorder="1" applyAlignment="1"/>
    <xf numFmtId="3" fontId="0" fillId="5" borderId="1" xfId="0" applyNumberFormat="1" applyFill="1" applyBorder="1" applyAlignment="1" applyProtection="1"/>
    <xf numFmtId="3" fontId="0" fillId="5" borderId="11" xfId="0" applyNumberFormat="1" applyFill="1" applyBorder="1" applyAlignment="1" applyProtection="1"/>
    <xf numFmtId="0" fontId="4" fillId="2" borderId="29" xfId="0" applyFont="1" applyFill="1" applyBorder="1" applyAlignment="1" applyProtection="1">
      <alignment horizontal="left"/>
      <protection locked="0"/>
    </xf>
    <xf numFmtId="0" fontId="0" fillId="0" borderId="29" xfId="0" applyBorder="1" applyAlignment="1" applyProtection="1">
      <alignment horizontal="left"/>
      <protection locked="0"/>
    </xf>
    <xf numFmtId="164" fontId="0" fillId="5" borderId="6" xfId="0" applyNumberFormat="1" applyFill="1" applyBorder="1" applyAlignment="1"/>
    <xf numFmtId="164" fontId="0" fillId="5" borderId="0" xfId="0" applyNumberFormat="1" applyFill="1" applyBorder="1" applyAlignment="1"/>
    <xf numFmtId="0" fontId="0" fillId="5" borderId="6" xfId="0" applyFill="1" applyBorder="1" applyAlignment="1"/>
    <xf numFmtId="0" fontId="0" fillId="5" borderId="32" xfId="0" applyFill="1" applyBorder="1" applyAlignment="1"/>
    <xf numFmtId="164" fontId="0" fillId="5" borderId="7" xfId="0" applyNumberFormat="1" applyFill="1" applyBorder="1" applyAlignment="1" applyProtection="1"/>
    <xf numFmtId="0" fontId="0" fillId="5" borderId="7" xfId="0" applyFill="1" applyBorder="1" applyAlignment="1"/>
    <xf numFmtId="0" fontId="0" fillId="5" borderId="10" xfId="0" applyFill="1" applyBorder="1" applyAlignment="1"/>
    <xf numFmtId="3" fontId="0" fillId="5" borderId="1" xfId="0" applyNumberFormat="1" applyFill="1" applyBorder="1" applyAlignment="1"/>
    <xf numFmtId="3" fontId="0" fillId="5" borderId="11" xfId="0" applyNumberFormat="1" applyFill="1" applyBorder="1" applyAlignment="1"/>
    <xf numFmtId="0" fontId="0" fillId="5" borderId="1" xfId="0" applyFill="1" applyBorder="1" applyAlignment="1"/>
    <xf numFmtId="0" fontId="0" fillId="5" borderId="11" xfId="0" applyFill="1" applyBorder="1" applyAlignment="1"/>
    <xf numFmtId="0" fontId="0" fillId="2" borderId="0" xfId="0" applyFill="1" applyAlignment="1" applyProtection="1"/>
    <xf numFmtId="4" fontId="4" fillId="2" borderId="0" xfId="0" applyNumberFormat="1" applyFont="1" applyFill="1" applyBorder="1" applyAlignment="1" applyProtection="1">
      <alignment horizontal="left"/>
    </xf>
    <xf numFmtId="4" fontId="0" fillId="0" borderId="0" xfId="0" applyNumberFormat="1" applyAlignment="1"/>
    <xf numFmtId="0" fontId="4" fillId="0" borderId="0" xfId="0" applyFont="1" applyAlignment="1">
      <alignment textRotation="90"/>
    </xf>
    <xf numFmtId="0" fontId="4" fillId="0" borderId="1" xfId="0" applyFont="1" applyBorder="1" applyAlignment="1">
      <alignment textRotation="90"/>
    </xf>
    <xf numFmtId="0" fontId="0" fillId="0" borderId="0" xfId="0" applyAlignment="1">
      <alignment textRotation="90"/>
    </xf>
    <xf numFmtId="0" fontId="0" fillId="0" borderId="1" xfId="0" applyBorder="1" applyAlignment="1">
      <alignment textRotation="90"/>
    </xf>
    <xf numFmtId="170" fontId="0" fillId="5" borderId="7" xfId="0" applyNumberFormat="1" applyFill="1" applyBorder="1" applyAlignment="1"/>
    <xf numFmtId="170" fontId="0" fillId="5" borderId="10" xfId="0" applyNumberFormat="1" applyFill="1" applyBorder="1" applyAlignment="1"/>
    <xf numFmtId="0" fontId="2" fillId="0" borderId="0" xfId="0" applyFont="1" applyAlignment="1" applyProtection="1">
      <protection locked="0"/>
    </xf>
    <xf numFmtId="0" fontId="6" fillId="0" borderId="0" xfId="0" applyFont="1" applyAlignment="1"/>
    <xf numFmtId="170" fontId="0" fillId="5" borderId="1" xfId="0" applyNumberFormat="1" applyFill="1" applyBorder="1" applyAlignment="1" applyProtection="1"/>
    <xf numFmtId="170" fontId="0" fillId="5" borderId="11" xfId="0" applyNumberFormat="1" applyFill="1" applyBorder="1" applyAlignment="1" applyProtection="1"/>
    <xf numFmtId="168" fontId="4" fillId="0" borderId="0" xfId="0" applyNumberFormat="1" applyFont="1" applyAlignment="1" applyProtection="1">
      <alignment horizontal="center" textRotation="90"/>
      <protection locked="0"/>
    </xf>
    <xf numFmtId="0" fontId="4" fillId="0" borderId="0" xfId="0" applyFont="1" applyAlignment="1">
      <alignment horizontal="center" textRotation="90"/>
    </xf>
    <xf numFmtId="0" fontId="4" fillId="0" borderId="1" xfId="0" applyFont="1" applyBorder="1" applyAlignment="1">
      <alignment horizontal="center" textRotation="90"/>
    </xf>
    <xf numFmtId="164" fontId="15" fillId="2" borderId="0" xfId="0" applyNumberFormat="1" applyFont="1" applyFill="1" applyBorder="1" applyAlignment="1" applyProtection="1">
      <alignment horizontal="center"/>
      <protection locked="0"/>
    </xf>
    <xf numFmtId="167" fontId="20" fillId="2" borderId="0" xfId="0" applyNumberFormat="1" applyFont="1" applyFill="1" applyAlignment="1" applyProtection="1"/>
    <xf numFmtId="164" fontId="4" fillId="2" borderId="0" xfId="0" applyNumberFormat="1" applyFont="1" applyFill="1" applyBorder="1" applyAlignment="1" applyProtection="1">
      <alignment horizontal="center"/>
    </xf>
    <xf numFmtId="164" fontId="3" fillId="0" borderId="1" xfId="0" applyNumberFormat="1" applyFont="1" applyFill="1" applyBorder="1" applyAlignment="1" applyProtection="1">
      <alignment horizontal="center"/>
    </xf>
    <xf numFmtId="0" fontId="0" fillId="0" borderId="1" xfId="0" applyBorder="1" applyAlignment="1">
      <alignment horizontal="center"/>
    </xf>
    <xf numFmtId="0" fontId="3" fillId="0" borderId="1" xfId="0" applyFont="1" applyBorder="1" applyAlignment="1">
      <alignment horizontal="center"/>
    </xf>
    <xf numFmtId="164" fontId="4" fillId="0" borderId="1" xfId="0" applyNumberFormat="1" applyFont="1" applyFill="1" applyBorder="1" applyAlignment="1" applyProtection="1">
      <alignment horizontal="left"/>
    </xf>
    <xf numFmtId="0" fontId="0" fillId="0" borderId="1" xfId="0" applyBorder="1" applyAlignment="1">
      <alignment horizontal="left"/>
    </xf>
    <xf numFmtId="164" fontId="3" fillId="2" borderId="1" xfId="0" applyNumberFormat="1" applyFont="1" applyFill="1" applyBorder="1" applyAlignment="1" applyProtection="1">
      <alignment horizontal="center"/>
    </xf>
    <xf numFmtId="164" fontId="3" fillId="2" borderId="0" xfId="0" applyNumberFormat="1" applyFont="1" applyFill="1" applyBorder="1" applyAlignment="1" applyProtection="1">
      <alignment horizontal="center"/>
    </xf>
    <xf numFmtId="4" fontId="5" fillId="2" borderId="9" xfId="0" applyNumberFormat="1" applyFont="1" applyFill="1" applyBorder="1" applyAlignment="1" applyProtection="1">
      <alignment horizontal="right"/>
    </xf>
    <xf numFmtId="4" fontId="5" fillId="2" borderId="10" xfId="0" applyNumberFormat="1" applyFont="1" applyFill="1" applyBorder="1" applyAlignment="1" applyProtection="1">
      <alignment horizontal="right"/>
    </xf>
    <xf numFmtId="0" fontId="4" fillId="5" borderId="9" xfId="0" applyFont="1" applyFill="1" applyBorder="1" applyAlignment="1" applyProtection="1">
      <protection locked="0"/>
    </xf>
    <xf numFmtId="0" fontId="1" fillId="5" borderId="7" xfId="0" applyFont="1" applyFill="1" applyBorder="1" applyAlignment="1" applyProtection="1">
      <protection locked="0"/>
    </xf>
    <xf numFmtId="0" fontId="1" fillId="5" borderId="10" xfId="0" applyFont="1" applyFill="1" applyBorder="1" applyAlignment="1" applyProtection="1">
      <protection locked="0"/>
    </xf>
    <xf numFmtId="0" fontId="4" fillId="0" borderId="9" xfId="0" applyFont="1" applyBorder="1" applyAlignment="1">
      <alignment horizontal="left"/>
    </xf>
    <xf numFmtId="0" fontId="4" fillId="0" borderId="7" xfId="0" applyFont="1" applyBorder="1" applyAlignment="1"/>
    <xf numFmtId="0" fontId="4" fillId="0" borderId="10" xfId="0" applyFont="1" applyBorder="1" applyAlignment="1"/>
    <xf numFmtId="4" fontId="0" fillId="0" borderId="7" xfId="0" applyNumberFormat="1" applyBorder="1" applyAlignment="1">
      <alignment horizontal="right"/>
    </xf>
    <xf numFmtId="2" fontId="4" fillId="0" borderId="4" xfId="0" applyNumberFormat="1" applyFont="1" applyBorder="1" applyAlignment="1">
      <alignment horizontal="right"/>
    </xf>
    <xf numFmtId="164" fontId="4" fillId="5" borderId="9" xfId="0" applyNumberFormat="1" applyFont="1"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10" xfId="0" applyBorder="1" applyAlignment="1" applyProtection="1">
      <alignment horizontal="left"/>
      <protection locked="0"/>
    </xf>
    <xf numFmtId="4" fontId="5" fillId="2" borderId="4" xfId="0" applyNumberFormat="1" applyFont="1" applyFill="1" applyBorder="1" applyAlignment="1" applyProtection="1">
      <alignment horizontal="center"/>
    </xf>
    <xf numFmtId="0" fontId="0" fillId="0" borderId="4" xfId="0" applyBorder="1" applyAlignment="1">
      <alignment horizontal="center"/>
    </xf>
    <xf numFmtId="0" fontId="0" fillId="5" borderId="7" xfId="0" applyFill="1" applyBorder="1" applyAlignment="1" applyProtection="1">
      <alignment horizontal="left"/>
      <protection locked="0"/>
    </xf>
    <xf numFmtId="0" fontId="0" fillId="5" borderId="10" xfId="0" applyFill="1" applyBorder="1" applyAlignment="1" applyProtection="1">
      <alignment horizontal="left"/>
      <protection locked="0"/>
    </xf>
    <xf numFmtId="3" fontId="8" fillId="2" borderId="6" xfId="0" applyNumberFormat="1" applyFont="1" applyFill="1" applyBorder="1" applyAlignment="1" applyProtection="1">
      <alignment horizontal="center"/>
    </xf>
    <xf numFmtId="164" fontId="3" fillId="2" borderId="1" xfId="0" applyNumberFormat="1" applyFont="1" applyFill="1" applyBorder="1" applyAlignment="1" applyProtection="1">
      <alignment horizontal="center"/>
      <protection locked="0"/>
    </xf>
    <xf numFmtId="0" fontId="5" fillId="5" borderId="4" xfId="0" applyNumberFormat="1" applyFont="1" applyFill="1" applyBorder="1" applyAlignment="1" applyProtection="1">
      <alignment horizontal="center"/>
      <protection locked="0"/>
    </xf>
    <xf numFmtId="0" fontId="0" fillId="5" borderId="4" xfId="0" applyNumberFormat="1" applyFill="1" applyBorder="1" applyAlignment="1" applyProtection="1">
      <alignment horizontal="center"/>
      <protection locked="0"/>
    </xf>
    <xf numFmtId="0" fontId="4" fillId="0" borderId="0" xfId="0" applyFont="1" applyFill="1" applyBorder="1" applyAlignment="1" applyProtection="1">
      <alignment horizontal="left"/>
      <protection locked="0"/>
    </xf>
    <xf numFmtId="3" fontId="4" fillId="0" borderId="1" xfId="0" applyNumberFormat="1" applyFont="1" applyFill="1" applyBorder="1" applyAlignment="1" applyProtection="1">
      <alignment horizontal="right"/>
      <protection locked="0"/>
    </xf>
    <xf numFmtId="3" fontId="0" fillId="0" borderId="1" xfId="0" applyNumberFormat="1" applyFill="1" applyBorder="1" applyAlignment="1">
      <alignment horizontal="right"/>
    </xf>
    <xf numFmtId="4" fontId="4" fillId="2" borderId="0" xfId="0" applyNumberFormat="1" applyFont="1" applyFill="1" applyBorder="1" applyAlignment="1" applyProtection="1">
      <alignment horizontal="center"/>
    </xf>
    <xf numFmtId="4" fontId="5" fillId="2" borderId="0" xfId="0" applyNumberFormat="1" applyFont="1" applyFill="1" applyBorder="1" applyAlignment="1" applyProtection="1">
      <alignment horizontal="center"/>
    </xf>
    <xf numFmtId="164" fontId="4" fillId="0" borderId="0" xfId="0" applyNumberFormat="1" applyFont="1" applyFill="1" applyBorder="1" applyAlignment="1" applyProtection="1">
      <alignment horizontal="center"/>
    </xf>
    <xf numFmtId="3" fontId="4" fillId="0" borderId="0" xfId="0" applyNumberFormat="1" applyFont="1" applyFill="1" applyBorder="1" applyAlignment="1" applyProtection="1">
      <alignment horizontal="right"/>
      <protection locked="0"/>
    </xf>
    <xf numFmtId="3" fontId="0" fillId="0" borderId="0" xfId="0" applyNumberFormat="1" applyFill="1" applyBorder="1" applyAlignment="1">
      <alignment horizontal="right"/>
    </xf>
    <xf numFmtId="0" fontId="4" fillId="2" borderId="9" xfId="0" applyNumberFormat="1" applyFont="1" applyFill="1" applyBorder="1" applyAlignment="1" applyProtection="1">
      <alignment horizontal="right"/>
    </xf>
    <xf numFmtId="0" fontId="4" fillId="2" borderId="10" xfId="0" applyNumberFormat="1" applyFont="1" applyFill="1" applyBorder="1" applyAlignment="1" applyProtection="1">
      <alignment horizontal="right"/>
    </xf>
    <xf numFmtId="44" fontId="46" fillId="8" borderId="28" xfId="1" applyFont="1" applyFill="1" applyBorder="1" applyAlignment="1">
      <alignment horizontal="center"/>
    </xf>
    <xf numFmtId="44" fontId="46" fillId="8" borderId="34" xfId="1" applyFont="1" applyFill="1" applyBorder="1" applyAlignment="1">
      <alignment horizontal="center"/>
    </xf>
    <xf numFmtId="0" fontId="28" fillId="6" borderId="0" xfId="0" applyFont="1" applyFill="1" applyBorder="1" applyAlignment="1">
      <alignment horizontal="center"/>
    </xf>
    <xf numFmtId="0" fontId="43" fillId="7" borderId="13" xfId="0" applyFont="1" applyFill="1" applyBorder="1" applyAlignment="1">
      <alignment horizontal="left"/>
    </xf>
    <xf numFmtId="0" fontId="43" fillId="7" borderId="0" xfId="0" applyFont="1" applyFill="1" applyBorder="1" applyAlignment="1">
      <alignment horizontal="left"/>
    </xf>
    <xf numFmtId="0" fontId="47" fillId="6" borderId="0" xfId="0" applyFont="1" applyFill="1" applyBorder="1" applyAlignment="1">
      <alignment horizontal="left"/>
    </xf>
    <xf numFmtId="0" fontId="29" fillId="6" borderId="0" xfId="0" applyFont="1" applyFill="1" applyBorder="1" applyAlignment="1">
      <alignment horizontal="left"/>
    </xf>
    <xf numFmtId="0" fontId="31" fillId="7" borderId="0" xfId="0" applyFont="1" applyFill="1" applyBorder="1" applyAlignment="1">
      <alignment horizontal="left"/>
    </xf>
  </cellXfs>
  <cellStyles count="3">
    <cellStyle name="Currency" xfId="1" builtinId="4"/>
    <cellStyle name="Normal" xfId="0" builtinId="0"/>
    <cellStyle name="Normal 2" xfId="2"/>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6" tint="0.79998168889431442"/>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32</xdr:col>
      <xdr:colOff>133350</xdr:colOff>
      <xdr:row>1</xdr:row>
      <xdr:rowOff>2673</xdr:rowOff>
    </xdr:from>
    <xdr:to>
      <xdr:col>40</xdr:col>
      <xdr:colOff>9710</xdr:colOff>
      <xdr:row>3</xdr:row>
      <xdr:rowOff>85774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7925" y="164598"/>
          <a:ext cx="1600385" cy="426001"/>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21</xdr:col>
          <xdr:colOff>38100</xdr:colOff>
          <xdr:row>10</xdr:row>
          <xdr:rowOff>146050</xdr:rowOff>
        </xdr:from>
        <xdr:to>
          <xdr:col>23</xdr:col>
          <xdr:colOff>114300</xdr:colOff>
          <xdr:row>12</xdr:row>
          <xdr:rowOff>31750</xdr:rowOff>
        </xdr:to>
        <xdr:sp macro="" textlink="">
          <xdr:nvSpPr>
            <xdr:cNvPr id="68615" name="Check Box 7" hidden="1">
              <a:extLst>
                <a:ext uri="{63B3BB69-23CF-44E3-9099-C40C66FF867C}">
                  <a14:compatExt spid="_x0000_s6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Will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10</xdr:row>
          <xdr:rowOff>152400</xdr:rowOff>
        </xdr:from>
        <xdr:to>
          <xdr:col>27</xdr:col>
          <xdr:colOff>158750</xdr:colOff>
          <xdr:row>12</xdr:row>
          <xdr:rowOff>31750</xdr:rowOff>
        </xdr:to>
        <xdr:sp macro="" textlink="">
          <xdr:nvSpPr>
            <xdr:cNvPr id="68616" name="Check Box 8" hidden="1">
              <a:extLst>
                <a:ext uri="{63B3BB69-23CF-44E3-9099-C40C66FF867C}">
                  <a14:compatExt spid="_x0000_s6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Delivery</a:t>
              </a:r>
            </a:p>
          </xdr:txBody>
        </xdr:sp>
        <xdr:clientData/>
      </xdr:twoCellAnchor>
    </mc:Choice>
    <mc:Fallback/>
  </mc:AlternateContent>
  <xdr:twoCellAnchor editAs="oneCell">
    <xdr:from>
      <xdr:col>2</xdr:col>
      <xdr:colOff>28575</xdr:colOff>
      <xdr:row>0</xdr:row>
      <xdr:rowOff>47626</xdr:rowOff>
    </xdr:from>
    <xdr:to>
      <xdr:col>9</xdr:col>
      <xdr:colOff>206205</xdr:colOff>
      <xdr:row>4</xdr:row>
      <xdr:rowOff>85725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47626"/>
          <a:ext cx="1444455" cy="723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15</xdr:row>
      <xdr:rowOff>19050</xdr:rowOff>
    </xdr:from>
    <xdr:to>
      <xdr:col>30</xdr:col>
      <xdr:colOff>76200</xdr:colOff>
      <xdr:row>21</xdr:row>
      <xdr:rowOff>0</xdr:rowOff>
    </xdr:to>
    <xdr:sp macro="" textlink="">
      <xdr:nvSpPr>
        <xdr:cNvPr id="72772" name="Line 146"/>
        <xdr:cNvSpPr>
          <a:spLocks noChangeShapeType="1"/>
        </xdr:cNvSpPr>
      </xdr:nvSpPr>
      <xdr:spPr bwMode="auto">
        <a:xfrm>
          <a:off x="5495925" y="2428875"/>
          <a:ext cx="0"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0</xdr:colOff>
      <xdr:row>0</xdr:row>
      <xdr:rowOff>0</xdr:rowOff>
    </xdr:from>
    <xdr:to>
      <xdr:col>27</xdr:col>
      <xdr:colOff>9525</xdr:colOff>
      <xdr:row>5</xdr:row>
      <xdr:rowOff>66675</xdr:rowOff>
    </xdr:to>
    <xdr:pic>
      <xdr:nvPicPr>
        <xdr:cNvPr id="72773"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0"/>
          <a:ext cx="2724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82550</xdr:colOff>
          <xdr:row>19</xdr:row>
          <xdr:rowOff>69850</xdr:rowOff>
        </xdr:from>
        <xdr:to>
          <xdr:col>24</xdr:col>
          <xdr:colOff>146050</xdr:colOff>
          <xdr:row>20</xdr:row>
          <xdr:rowOff>120650</xdr:rowOff>
        </xdr:to>
        <xdr:sp macro="" textlink="">
          <xdr:nvSpPr>
            <xdr:cNvPr id="72705" name="Check Box 1" hidden="1">
              <a:extLst>
                <a:ext uri="{63B3BB69-23CF-44E3-9099-C40C66FF867C}">
                  <a14:compatExt spid="_x0000_s72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13</xdr:row>
          <xdr:rowOff>114300</xdr:rowOff>
        </xdr:from>
        <xdr:to>
          <xdr:col>28</xdr:col>
          <xdr:colOff>50800</xdr:colOff>
          <xdr:row>15</xdr:row>
          <xdr:rowOff>6350</xdr:rowOff>
        </xdr:to>
        <xdr:sp macro="" textlink="">
          <xdr:nvSpPr>
            <xdr:cNvPr id="72706" name="Check Box 2" hidden="1">
              <a:extLst>
                <a:ext uri="{63B3BB69-23CF-44E3-9099-C40C66FF867C}">
                  <a14:compatExt spid="_x0000_s7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Will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177800</xdr:colOff>
          <xdr:row>13</xdr:row>
          <xdr:rowOff>107950</xdr:rowOff>
        </xdr:from>
        <xdr:to>
          <xdr:col>33</xdr:col>
          <xdr:colOff>50800</xdr:colOff>
          <xdr:row>15</xdr:row>
          <xdr:rowOff>0</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Delivery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X73"/>
  <sheetViews>
    <sheetView showGridLines="0" tabSelected="1" topLeftCell="A37" workbookViewId="0">
      <selection activeCell="I83" sqref="I83"/>
    </sheetView>
  </sheetViews>
  <sheetFormatPr defaultColWidth="2.6328125" defaultRowHeight="12.5" x14ac:dyDescent="0.25"/>
  <cols>
    <col min="1" max="1" width="2.54296875" style="1" customWidth="1"/>
    <col min="2" max="9" width="2.6328125" style="1" customWidth="1"/>
    <col min="10" max="10" width="3.54296875" style="1" customWidth="1"/>
    <col min="11" max="12" width="3.36328125" style="1" customWidth="1"/>
    <col min="13" max="13" width="2.6328125" style="1" customWidth="1"/>
    <col min="14" max="14" width="4.36328125" style="1" customWidth="1"/>
    <col min="15" max="15" width="2.6328125" style="1" customWidth="1"/>
    <col min="16" max="16" width="4.36328125" style="1" customWidth="1"/>
    <col min="17" max="20" width="2.6328125" style="1" customWidth="1"/>
    <col min="21" max="21" width="2.6328125" style="2" customWidth="1"/>
    <col min="22" max="33" width="2.6328125" style="1" customWidth="1"/>
    <col min="34" max="34" width="3.6328125" style="1" customWidth="1"/>
    <col min="35" max="35" width="2.6328125" style="1" customWidth="1"/>
    <col min="36" max="36" width="4.36328125" style="1" customWidth="1"/>
    <col min="37" max="37" width="2.6328125" style="1" customWidth="1"/>
    <col min="38" max="38" width="4.36328125" style="1" customWidth="1"/>
    <col min="39" max="39" width="2.6328125" style="1" customWidth="1"/>
    <col min="40" max="16384" width="2.6328125" style="1"/>
  </cols>
  <sheetData>
    <row r="1" spans="1:41" ht="12.75" customHeight="1" x14ac:dyDescent="0.25">
      <c r="L1" s="325" t="s">
        <v>4041</v>
      </c>
      <c r="M1" s="325"/>
      <c r="N1" s="325"/>
      <c r="O1" s="325"/>
      <c r="P1" s="325"/>
      <c r="Q1" s="325"/>
      <c r="R1" s="325"/>
      <c r="S1" s="325"/>
      <c r="T1" s="325"/>
      <c r="U1" s="325"/>
      <c r="V1" s="325"/>
      <c r="W1" s="325"/>
      <c r="X1" s="325"/>
      <c r="Y1" s="325"/>
      <c r="Z1" s="325"/>
      <c r="AA1" s="325"/>
      <c r="AB1" s="325"/>
      <c r="AC1" s="325"/>
      <c r="AD1" s="325"/>
      <c r="AE1" s="325"/>
      <c r="AF1" s="325"/>
    </row>
    <row r="2" spans="1:41" x14ac:dyDescent="0.25">
      <c r="B2" s="98"/>
      <c r="L2" s="325"/>
      <c r="M2" s="325"/>
      <c r="N2" s="325"/>
      <c r="O2" s="325"/>
      <c r="P2" s="325"/>
      <c r="Q2" s="325"/>
      <c r="R2" s="325"/>
      <c r="S2" s="325"/>
      <c r="T2" s="325"/>
      <c r="U2" s="325"/>
      <c r="V2" s="325"/>
      <c r="W2" s="325"/>
      <c r="X2" s="325"/>
      <c r="Y2" s="325"/>
      <c r="Z2" s="325"/>
      <c r="AA2" s="325"/>
      <c r="AB2" s="325"/>
      <c r="AC2" s="325"/>
      <c r="AD2" s="325"/>
      <c r="AE2" s="325"/>
      <c r="AF2" s="325"/>
    </row>
    <row r="3" spans="1:41" ht="14.25" customHeight="1" x14ac:dyDescent="0.25">
      <c r="A3" s="267"/>
      <c r="B3" s="267"/>
      <c r="C3" s="267"/>
      <c r="D3" s="267"/>
      <c r="E3" s="267"/>
      <c r="F3" s="267"/>
      <c r="G3" s="267"/>
      <c r="H3" s="267"/>
      <c r="I3" s="267"/>
      <c r="J3" s="267"/>
      <c r="K3" s="267"/>
      <c r="L3" s="267"/>
      <c r="M3" s="267"/>
      <c r="N3" s="326" t="s">
        <v>4006</v>
      </c>
      <c r="O3" s="326"/>
      <c r="P3" s="326"/>
      <c r="Q3" s="326"/>
      <c r="R3" s="326"/>
      <c r="S3" s="326"/>
      <c r="T3" s="326"/>
      <c r="U3" s="326"/>
      <c r="V3" s="326"/>
      <c r="W3" s="326"/>
      <c r="X3" s="326"/>
      <c r="Y3" s="326"/>
      <c r="Z3" s="326"/>
      <c r="AA3" s="326"/>
      <c r="AB3" s="326"/>
      <c r="AC3" s="326"/>
      <c r="AD3" s="326"/>
      <c r="AE3" s="326"/>
      <c r="AF3" s="267"/>
      <c r="AG3" s="267"/>
      <c r="AH3" s="267"/>
      <c r="AI3" s="267"/>
      <c r="AJ3" s="267"/>
      <c r="AK3" s="267"/>
      <c r="AL3" s="267"/>
    </row>
    <row r="4" spans="1:41" ht="14.25" customHeight="1" x14ac:dyDescent="0.25">
      <c r="A4" s="280"/>
      <c r="B4" s="280"/>
      <c r="C4" s="280"/>
      <c r="D4" s="280"/>
      <c r="E4" s="280"/>
      <c r="F4" s="280"/>
      <c r="G4" s="280"/>
      <c r="H4" s="280"/>
      <c r="I4" s="280"/>
      <c r="J4" s="280"/>
      <c r="K4" s="280"/>
      <c r="L4" s="280"/>
      <c r="M4" s="280"/>
      <c r="N4" s="326"/>
      <c r="O4" s="326"/>
      <c r="P4" s="326"/>
      <c r="Q4" s="326"/>
      <c r="R4" s="326"/>
      <c r="S4" s="326"/>
      <c r="T4" s="326"/>
      <c r="U4" s="326"/>
      <c r="V4" s="326"/>
      <c r="W4" s="326"/>
      <c r="X4" s="326"/>
      <c r="Y4" s="326"/>
      <c r="Z4" s="326"/>
      <c r="AA4" s="326"/>
      <c r="AB4" s="326"/>
      <c r="AC4" s="326"/>
      <c r="AD4" s="326"/>
      <c r="AE4" s="326"/>
      <c r="AF4" s="280"/>
      <c r="AG4" s="280"/>
      <c r="AH4" s="280"/>
      <c r="AI4" s="280"/>
      <c r="AJ4" s="280"/>
      <c r="AK4" s="280"/>
      <c r="AL4" s="280"/>
    </row>
    <row r="5" spans="1:41" ht="11.25" customHeight="1" thickBot="1" x14ac:dyDescent="0.3">
      <c r="A5" s="279"/>
      <c r="B5" s="281"/>
      <c r="C5" s="281"/>
      <c r="D5" s="281"/>
      <c r="E5" s="281"/>
      <c r="F5" s="281"/>
      <c r="G5" s="281"/>
      <c r="H5" s="281"/>
      <c r="I5" s="281"/>
      <c r="J5" s="281"/>
      <c r="K5" s="281"/>
      <c r="L5" s="281"/>
      <c r="M5" s="281"/>
      <c r="N5" s="327"/>
      <c r="O5" s="327"/>
      <c r="P5" s="327"/>
      <c r="Q5" s="327"/>
      <c r="R5" s="327"/>
      <c r="S5" s="327"/>
      <c r="T5" s="327"/>
      <c r="U5" s="327"/>
      <c r="V5" s="327"/>
      <c r="W5" s="327"/>
      <c r="X5" s="327"/>
      <c r="Y5" s="327"/>
      <c r="Z5" s="327"/>
      <c r="AA5" s="327"/>
      <c r="AB5" s="327"/>
      <c r="AC5" s="327"/>
      <c r="AD5" s="327"/>
      <c r="AE5" s="327"/>
      <c r="AF5" s="281"/>
      <c r="AG5" s="281"/>
      <c r="AH5" s="281"/>
      <c r="AI5" s="281"/>
      <c r="AJ5" s="281"/>
      <c r="AK5" s="281"/>
      <c r="AL5" s="281"/>
      <c r="AM5" s="281"/>
      <c r="AN5" s="281"/>
      <c r="AO5" s="281"/>
    </row>
    <row r="6" spans="1:41" ht="4.5" hidden="1" customHeight="1" x14ac:dyDescent="0.25">
      <c r="A6" s="266"/>
      <c r="B6" s="328"/>
      <c r="C6" s="328"/>
      <c r="D6" s="328"/>
      <c r="E6" s="328"/>
      <c r="F6" s="328"/>
      <c r="G6" s="328"/>
      <c r="H6" s="328"/>
      <c r="I6" s="328"/>
      <c r="J6" s="328"/>
      <c r="K6" s="328"/>
      <c r="L6" s="328"/>
      <c r="M6" s="328"/>
      <c r="N6" s="328"/>
      <c r="O6" s="328"/>
      <c r="P6" s="328"/>
      <c r="Q6" s="328"/>
      <c r="R6" s="328"/>
      <c r="S6" s="328"/>
      <c r="T6" s="329"/>
      <c r="U6" s="329"/>
      <c r="V6" s="329"/>
      <c r="W6" s="329"/>
      <c r="X6" s="329"/>
      <c r="Y6" s="329"/>
      <c r="Z6" s="329"/>
      <c r="AA6" s="329"/>
      <c r="AB6" s="329"/>
      <c r="AC6" s="329"/>
      <c r="AD6" s="329"/>
      <c r="AE6" s="329"/>
      <c r="AF6" s="329"/>
      <c r="AG6" s="329"/>
      <c r="AH6" s="329"/>
      <c r="AI6" s="329"/>
      <c r="AJ6" s="329"/>
      <c r="AK6" s="329"/>
      <c r="AL6" s="266"/>
    </row>
    <row r="7" spans="1:41" ht="12" customHeight="1" x14ac:dyDescent="0.25">
      <c r="A7" s="266"/>
      <c r="B7" s="330"/>
      <c r="C7" s="330"/>
      <c r="D7" s="330"/>
      <c r="E7" s="330"/>
      <c r="F7" s="330"/>
      <c r="G7" s="330"/>
      <c r="H7" s="330"/>
      <c r="I7" s="330"/>
      <c r="J7" s="330"/>
      <c r="K7" s="330"/>
      <c r="L7" s="330"/>
      <c r="M7" s="330"/>
      <c r="N7" s="330"/>
      <c r="O7" s="330"/>
      <c r="P7" s="330"/>
      <c r="Q7" s="330"/>
      <c r="R7" s="330"/>
      <c r="S7" s="330"/>
      <c r="T7" s="331"/>
      <c r="U7" s="331"/>
      <c r="V7" s="331"/>
      <c r="W7" s="331"/>
      <c r="X7" s="331"/>
      <c r="Y7" s="331"/>
      <c r="Z7" s="331"/>
      <c r="AA7" s="331"/>
      <c r="AB7" s="331"/>
      <c r="AC7" s="331"/>
      <c r="AD7" s="331"/>
      <c r="AE7" s="331"/>
      <c r="AF7" s="331"/>
      <c r="AG7" s="331"/>
      <c r="AH7" s="331"/>
      <c r="AI7" s="331"/>
      <c r="AJ7" s="331"/>
      <c r="AK7" s="331"/>
      <c r="AL7" s="266"/>
    </row>
    <row r="8" spans="1:41" ht="13" x14ac:dyDescent="0.3">
      <c r="B8" s="322" t="s">
        <v>2371</v>
      </c>
      <c r="C8" s="323"/>
      <c r="D8" s="323"/>
      <c r="E8" s="323"/>
      <c r="F8" s="323"/>
      <c r="G8" s="323"/>
      <c r="H8" s="323"/>
      <c r="I8" s="320"/>
      <c r="J8" s="324"/>
      <c r="K8" s="324"/>
      <c r="L8" s="324"/>
      <c r="M8" s="324"/>
      <c r="N8" s="324"/>
      <c r="O8" s="324"/>
      <c r="P8" s="324"/>
      <c r="Q8" s="324"/>
      <c r="R8" s="324"/>
      <c r="S8" s="324"/>
      <c r="T8" s="324"/>
      <c r="U8" s="228"/>
      <c r="V8" s="227" t="s">
        <v>4</v>
      </c>
      <c r="W8" s="229"/>
      <c r="X8" s="337"/>
      <c r="Y8" s="337"/>
      <c r="Z8" s="337"/>
      <c r="AA8" s="271"/>
      <c r="AB8" s="227"/>
      <c r="AC8" s="230"/>
      <c r="AD8" s="230"/>
      <c r="AE8" s="230"/>
      <c r="AF8" s="231" t="s">
        <v>335</v>
      </c>
      <c r="AG8" s="320"/>
      <c r="AH8" s="320"/>
      <c r="AI8" s="320"/>
      <c r="AJ8" s="320"/>
      <c r="AK8" s="320"/>
      <c r="AL8" s="320"/>
      <c r="AM8" s="320"/>
      <c r="AN8" s="320"/>
      <c r="AO8" s="320"/>
    </row>
    <row r="9" spans="1:41" x14ac:dyDescent="0.25">
      <c r="B9" s="227" t="s">
        <v>336</v>
      </c>
      <c r="C9" s="227"/>
      <c r="D9" s="333"/>
      <c r="E9" s="334"/>
      <c r="F9" s="334"/>
      <c r="G9" s="334"/>
      <c r="H9" s="334"/>
      <c r="I9" s="334"/>
      <c r="J9" s="334"/>
      <c r="K9" s="334"/>
      <c r="L9" s="334"/>
      <c r="M9" s="334"/>
      <c r="N9" s="334"/>
      <c r="O9" s="232" t="s">
        <v>337</v>
      </c>
      <c r="P9" s="232"/>
      <c r="Q9" s="335"/>
      <c r="R9" s="336"/>
      <c r="S9" s="336"/>
      <c r="T9" s="336"/>
      <c r="U9" s="228"/>
      <c r="V9" s="227" t="s">
        <v>338</v>
      </c>
      <c r="W9" s="227"/>
      <c r="X9" s="227"/>
      <c r="Y9" s="227"/>
      <c r="Z9" s="335"/>
      <c r="AA9" s="335"/>
      <c r="AB9" s="335"/>
      <c r="AC9" s="335"/>
      <c r="AD9" s="272"/>
      <c r="AE9" s="228"/>
      <c r="AF9" s="227"/>
      <c r="AG9" s="233"/>
      <c r="AH9" s="234" t="s">
        <v>339</v>
      </c>
      <c r="AI9" s="321"/>
      <c r="AJ9" s="321"/>
      <c r="AK9" s="321"/>
      <c r="AL9" s="321"/>
      <c r="AM9" s="321"/>
      <c r="AN9" s="321"/>
      <c r="AO9" s="321"/>
    </row>
    <row r="10" spans="1:41" x14ac:dyDescent="0.25">
      <c r="B10" s="227" t="s">
        <v>55</v>
      </c>
      <c r="C10" s="227"/>
      <c r="D10" s="227"/>
      <c r="E10" s="367"/>
      <c r="F10" s="368"/>
      <c r="G10" s="368"/>
      <c r="H10" s="368"/>
      <c r="I10" s="368"/>
      <c r="J10" s="368"/>
      <c r="K10" s="368"/>
      <c r="L10" s="368"/>
      <c r="M10" s="368"/>
      <c r="N10" s="368"/>
      <c r="O10" s="228" t="s">
        <v>340</v>
      </c>
      <c r="P10" s="333"/>
      <c r="Q10" s="334"/>
      <c r="R10" s="334"/>
      <c r="S10" s="334"/>
      <c r="T10" s="334"/>
      <c r="U10" s="228"/>
      <c r="V10" s="229"/>
      <c r="W10" s="227"/>
      <c r="X10" s="227"/>
      <c r="Y10" s="227"/>
      <c r="Z10" s="227"/>
      <c r="AA10" s="227"/>
      <c r="AB10" s="227"/>
      <c r="AC10" s="227"/>
      <c r="AD10" s="227"/>
      <c r="AE10" s="227"/>
      <c r="AF10" s="227"/>
      <c r="AG10" s="227"/>
      <c r="AH10" s="227"/>
      <c r="AI10" s="227"/>
      <c r="AJ10" s="227"/>
      <c r="AK10" s="227"/>
      <c r="AL10" s="227"/>
      <c r="AM10" s="227"/>
      <c r="AN10" s="227"/>
    </row>
    <row r="11" spans="1:41" ht="13" x14ac:dyDescent="0.3">
      <c r="B11" s="227" t="s">
        <v>66</v>
      </c>
      <c r="C11" s="227"/>
      <c r="D11" s="227"/>
      <c r="E11" s="333"/>
      <c r="F11" s="369"/>
      <c r="G11" s="369"/>
      <c r="H11" s="369"/>
      <c r="I11" s="369"/>
      <c r="J11" s="369"/>
      <c r="K11" s="369"/>
      <c r="L11" s="369"/>
      <c r="M11" s="369"/>
      <c r="N11" s="369"/>
      <c r="O11" s="369"/>
      <c r="P11" s="369"/>
      <c r="Q11" s="369"/>
      <c r="R11" s="369"/>
      <c r="S11" s="369"/>
      <c r="T11" s="369"/>
      <c r="U11" s="228"/>
      <c r="V11" s="238"/>
      <c r="W11" s="229"/>
      <c r="X11" s="229"/>
      <c r="Y11" s="284" t="s">
        <v>2373</v>
      </c>
      <c r="Z11" s="229"/>
      <c r="AA11" s="229"/>
      <c r="AB11" s="229"/>
      <c r="AC11" s="229"/>
      <c r="AD11" s="229"/>
      <c r="AE11" s="229"/>
      <c r="AF11" s="229"/>
      <c r="AG11" s="229"/>
      <c r="AH11" s="229"/>
      <c r="AI11" s="229"/>
      <c r="AJ11" s="229"/>
      <c r="AK11" s="239"/>
      <c r="AL11" s="229"/>
      <c r="AM11" s="229"/>
      <c r="AN11" s="229"/>
    </row>
    <row r="12" spans="1:41" ht="13" x14ac:dyDescent="0.3">
      <c r="B12" s="322" t="s">
        <v>2372</v>
      </c>
      <c r="C12" s="323"/>
      <c r="D12" s="323"/>
      <c r="E12" s="323"/>
      <c r="F12" s="323"/>
      <c r="G12" s="323"/>
      <c r="H12" s="323"/>
      <c r="I12" s="323"/>
      <c r="J12" s="375"/>
      <c r="K12" s="324"/>
      <c r="L12" s="324"/>
      <c r="M12" s="324"/>
      <c r="N12" s="324"/>
      <c r="O12" s="324"/>
      <c r="P12" s="324"/>
      <c r="Q12" s="324"/>
      <c r="R12" s="324"/>
      <c r="S12" s="324"/>
      <c r="T12" s="324"/>
      <c r="U12" s="228"/>
      <c r="V12" s="228"/>
      <c r="W12" s="227"/>
      <c r="X12" s="227"/>
      <c r="Y12" s="227"/>
      <c r="Z12" s="228"/>
      <c r="AA12" s="227"/>
      <c r="AB12" s="227"/>
      <c r="AC12" s="227"/>
      <c r="AD12" s="376" t="s">
        <v>2374</v>
      </c>
      <c r="AE12" s="377"/>
      <c r="AF12" s="377"/>
      <c r="AG12" s="377"/>
      <c r="AH12" s="377"/>
      <c r="AI12" s="377"/>
      <c r="AJ12" s="377"/>
      <c r="AK12" s="377"/>
      <c r="AL12" s="337"/>
      <c r="AM12" s="378"/>
      <c r="AN12" s="378"/>
      <c r="AO12" s="378"/>
    </row>
    <row r="13" spans="1:41" x14ac:dyDescent="0.25">
      <c r="C13" s="224"/>
      <c r="D13" s="55"/>
      <c r="F13" s="38"/>
      <c r="G13" s="332"/>
      <c r="H13" s="332"/>
      <c r="I13" s="332"/>
      <c r="J13" s="332"/>
      <c r="K13" s="332"/>
      <c r="L13" s="332"/>
      <c r="M13" s="332"/>
      <c r="N13" s="332"/>
      <c r="O13" s="332"/>
      <c r="P13" s="332"/>
      <c r="Q13" s="332"/>
      <c r="R13" s="332"/>
      <c r="S13" s="332"/>
      <c r="Y13" s="38"/>
      <c r="Z13" s="38"/>
      <c r="AA13" s="38"/>
      <c r="AB13" s="38"/>
      <c r="AC13" s="38"/>
      <c r="AD13" s="38"/>
      <c r="AE13" s="38"/>
      <c r="AF13" s="38"/>
      <c r="AG13" s="38"/>
      <c r="AH13" s="38"/>
      <c r="AI13" s="38"/>
      <c r="AJ13" s="38"/>
      <c r="AK13" s="38"/>
      <c r="AL13" s="38"/>
    </row>
    <row r="14" spans="1:41" s="5" customFormat="1" x14ac:dyDescent="0.25">
      <c r="A14" s="57"/>
      <c r="B14" s="382" t="s">
        <v>345</v>
      </c>
      <c r="C14" s="382"/>
      <c r="D14" s="382"/>
      <c r="E14" s="382"/>
      <c r="F14" s="382"/>
      <c r="G14" s="382"/>
      <c r="H14" s="382"/>
      <c r="I14" s="382"/>
      <c r="J14" s="382"/>
      <c r="K14" s="382"/>
      <c r="L14" s="382"/>
      <c r="T14" s="374"/>
      <c r="U14" s="374"/>
      <c r="V14" s="374"/>
      <c r="W14" s="374"/>
      <c r="X14" s="374"/>
    </row>
    <row r="15" spans="1:41" ht="13.5" thickBot="1" x14ac:dyDescent="0.35">
      <c r="A15" s="5"/>
      <c r="B15" s="56" t="s">
        <v>20</v>
      </c>
      <c r="C15" s="35"/>
      <c r="D15" s="35"/>
      <c r="E15" s="35"/>
      <c r="F15" s="392"/>
      <c r="G15" s="393"/>
      <c r="H15" s="393"/>
      <c r="I15" s="393"/>
      <c r="J15" s="393"/>
      <c r="K15" s="393"/>
      <c r="L15" s="393"/>
      <c r="M15" s="394"/>
      <c r="N15" s="395"/>
      <c r="O15" s="5"/>
      <c r="P15" s="240" t="s">
        <v>362</v>
      </c>
      <c r="Q15" s="226"/>
      <c r="R15" s="226"/>
      <c r="S15" s="226"/>
      <c r="T15" s="371">
        <f>+Q60+AM60+Q71+AE19+AM19</f>
        <v>0</v>
      </c>
      <c r="U15" s="372"/>
      <c r="V15" s="372"/>
      <c r="W15" s="372"/>
      <c r="X15" s="373"/>
      <c r="Y15" s="251"/>
      <c r="Z15" s="379" t="s">
        <v>2375</v>
      </c>
      <c r="AA15" s="380"/>
      <c r="AB15" s="380"/>
      <c r="AC15" s="380"/>
      <c r="AD15" s="370"/>
      <c r="AE15" s="370"/>
      <c r="AF15" s="370"/>
      <c r="AG15" s="370"/>
      <c r="AH15" s="381"/>
      <c r="AI15" s="381"/>
      <c r="AJ15" s="381"/>
      <c r="AK15" s="12"/>
      <c r="AL15" s="370"/>
      <c r="AM15" s="370"/>
      <c r="AN15" s="370"/>
      <c r="AO15" s="370"/>
    </row>
    <row r="16" spans="1:41" ht="12.75" customHeight="1" x14ac:dyDescent="0.25">
      <c r="A16" s="5"/>
      <c r="B16" s="52" t="s">
        <v>34</v>
      </c>
      <c r="C16" s="5"/>
      <c r="D16" s="5"/>
      <c r="E16" s="390"/>
      <c r="F16" s="383"/>
      <c r="G16" s="262"/>
      <c r="H16" s="262"/>
      <c r="I16" s="391"/>
      <c r="J16" s="391"/>
      <c r="K16" s="391"/>
      <c r="L16" s="262"/>
      <c r="M16" s="383"/>
      <c r="N16" s="384"/>
      <c r="O16" s="273"/>
      <c r="P16" s="241" t="s">
        <v>341</v>
      </c>
      <c r="U16" s="1"/>
      <c r="Z16" s="227" t="s">
        <v>342</v>
      </c>
      <c r="AA16" s="242"/>
      <c r="AB16" s="242"/>
      <c r="AC16" s="242"/>
      <c r="AD16" s="242"/>
      <c r="AE16" s="243"/>
      <c r="AF16" s="243"/>
      <c r="AG16" s="243"/>
      <c r="AH16" s="243"/>
      <c r="AI16" s="243"/>
      <c r="AL16" s="396" t="s">
        <v>346</v>
      </c>
      <c r="AM16" s="396"/>
      <c r="AN16" s="396"/>
      <c r="AO16" s="396"/>
    </row>
    <row r="17" spans="1:50" ht="12.75" customHeight="1" x14ac:dyDescent="0.3">
      <c r="A17" s="5"/>
      <c r="B17" s="52" t="s">
        <v>406</v>
      </c>
      <c r="C17" s="5"/>
      <c r="D17" s="5"/>
      <c r="E17" s="5"/>
      <c r="F17" s="274"/>
      <c r="G17" s="5"/>
      <c r="H17" s="338" t="s">
        <v>412</v>
      </c>
      <c r="I17" s="339"/>
      <c r="J17" s="339"/>
      <c r="K17" s="339"/>
      <c r="L17" s="339"/>
      <c r="M17" s="339"/>
      <c r="N17" s="340"/>
      <c r="O17" s="273"/>
      <c r="P17" s="385" t="s">
        <v>4007</v>
      </c>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row>
    <row r="18" spans="1:50" x14ac:dyDescent="0.25">
      <c r="A18" s="5"/>
      <c r="B18" s="52"/>
      <c r="C18" s="5"/>
      <c r="D18" s="5"/>
      <c r="E18" s="5"/>
      <c r="F18" s="58"/>
      <c r="G18" s="5"/>
      <c r="H18" s="365"/>
      <c r="I18" s="365"/>
      <c r="J18" s="365"/>
      <c r="K18" s="365"/>
      <c r="L18" s="365"/>
      <c r="M18" s="365"/>
      <c r="N18" s="366"/>
      <c r="O18" s="272"/>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row>
    <row r="19" spans="1:50" ht="13" x14ac:dyDescent="0.3">
      <c r="A19" s="5"/>
      <c r="B19" s="53"/>
      <c r="C19" s="3"/>
      <c r="D19" s="3"/>
      <c r="E19" s="3"/>
      <c r="F19" s="275"/>
      <c r="G19" s="3"/>
      <c r="H19" s="363"/>
      <c r="I19" s="363"/>
      <c r="J19" s="363"/>
      <c r="K19" s="363"/>
      <c r="L19" s="363"/>
      <c r="M19" s="363"/>
      <c r="N19" s="364"/>
      <c r="O19" s="245"/>
      <c r="P19" s="246" t="s">
        <v>343</v>
      </c>
      <c r="Q19" s="40"/>
      <c r="R19" s="247"/>
      <c r="S19" s="386">
        <f>+J60+AH60</f>
        <v>0</v>
      </c>
      <c r="T19" s="386"/>
      <c r="U19" s="387"/>
      <c r="V19" s="248" t="s">
        <v>344</v>
      </c>
      <c r="W19" s="249"/>
      <c r="X19" s="40"/>
      <c r="Y19" s="388">
        <f>+DATA3!$AR$98</f>
        <v>0</v>
      </c>
      <c r="Z19" s="388"/>
      <c r="AA19" s="389"/>
      <c r="AB19" s="276" t="s">
        <v>2363</v>
      </c>
      <c r="AC19" s="40"/>
      <c r="AD19" s="277"/>
      <c r="AE19" s="361">
        <v>0</v>
      </c>
      <c r="AF19" s="361"/>
      <c r="AG19" s="362"/>
      <c r="AH19" s="250" t="s">
        <v>2364</v>
      </c>
      <c r="AI19" s="40"/>
      <c r="AJ19" s="40"/>
      <c r="AK19" s="278"/>
      <c r="AL19" s="258"/>
      <c r="AM19" s="359">
        <f>AM31+AM32</f>
        <v>0</v>
      </c>
      <c r="AN19" s="359"/>
      <c r="AO19" s="360"/>
    </row>
    <row r="20" spans="1:50" ht="5.25" customHeight="1" x14ac:dyDescent="0.3">
      <c r="A20" s="5"/>
      <c r="O20" s="5"/>
      <c r="P20" s="5"/>
      <c r="Q20" s="5"/>
      <c r="R20" s="5"/>
      <c r="S20" s="5"/>
      <c r="T20" s="5"/>
      <c r="U20" s="29"/>
      <c r="V20" s="30"/>
      <c r="W20" s="5"/>
      <c r="X20" s="5"/>
      <c r="Y20" s="5"/>
      <c r="Z20" s="5"/>
      <c r="AA20" s="5"/>
      <c r="AB20" s="30"/>
      <c r="AC20" s="5"/>
      <c r="AD20" s="5"/>
      <c r="AE20" s="5"/>
      <c r="AF20" s="244"/>
      <c r="AG20" s="5"/>
      <c r="AH20" s="5"/>
      <c r="AI20" s="5"/>
      <c r="AJ20" s="5"/>
      <c r="AK20" s="5"/>
      <c r="AL20" s="5"/>
    </row>
    <row r="21" spans="1:50" ht="12.75" customHeight="1" x14ac:dyDescent="0.25">
      <c r="A21" s="235"/>
      <c r="B21" s="235"/>
      <c r="C21" s="235"/>
      <c r="D21" s="235"/>
      <c r="E21" s="235"/>
      <c r="F21" s="235"/>
      <c r="G21" s="235"/>
      <c r="H21" s="235"/>
      <c r="I21" s="235"/>
      <c r="J21" s="349" t="s">
        <v>8</v>
      </c>
      <c r="K21" s="349" t="s">
        <v>347</v>
      </c>
      <c r="L21" s="349" t="s">
        <v>9</v>
      </c>
      <c r="M21" s="235"/>
      <c r="N21" s="235"/>
      <c r="O21" s="235"/>
      <c r="P21" s="235"/>
      <c r="Q21" s="235"/>
      <c r="R21" s="235"/>
      <c r="S21" s="235"/>
      <c r="T21" s="235"/>
      <c r="U21" s="235"/>
      <c r="V21" s="235"/>
      <c r="W21" s="235"/>
      <c r="X21" s="5"/>
      <c r="Y21" s="235"/>
      <c r="Z21" s="235"/>
      <c r="AA21" s="235"/>
      <c r="AB21" s="235"/>
      <c r="AC21" s="235"/>
      <c r="AD21" s="235"/>
      <c r="AE21" s="235"/>
      <c r="AF21" s="235"/>
      <c r="AG21" s="235"/>
      <c r="AH21" s="235"/>
      <c r="AI21" s="235"/>
      <c r="AJ21" s="235"/>
      <c r="AK21" s="235"/>
      <c r="AL21" s="235"/>
      <c r="AM21" s="235"/>
      <c r="AN21" s="235"/>
      <c r="AO21" s="235"/>
    </row>
    <row r="22" spans="1:50" x14ac:dyDescent="0.25">
      <c r="A22" s="235"/>
      <c r="B22" s="235"/>
      <c r="C22" s="235"/>
      <c r="D22" s="235"/>
      <c r="E22" s="235"/>
      <c r="F22" s="235"/>
      <c r="G22" s="235"/>
      <c r="H22" s="235"/>
      <c r="I22" s="235"/>
      <c r="J22" s="350"/>
      <c r="K22" s="350"/>
      <c r="L22" s="350"/>
      <c r="M22" s="235"/>
      <c r="N22" s="235"/>
      <c r="O22" s="235"/>
      <c r="P22" s="235"/>
      <c r="Q22" s="235"/>
      <c r="R22" s="235"/>
      <c r="S22" s="235"/>
      <c r="T22" s="235"/>
      <c r="U22" s="235"/>
      <c r="V22" s="235"/>
      <c r="W22" s="235"/>
      <c r="X22" s="5"/>
      <c r="Y22" s="235"/>
      <c r="Z22" s="235"/>
      <c r="AA22" s="235"/>
      <c r="AB22" s="235"/>
      <c r="AC22" s="235"/>
      <c r="AD22" s="235"/>
      <c r="AE22" s="235"/>
      <c r="AF22" s="235"/>
      <c r="AG22" s="235"/>
      <c r="AH22" s="235"/>
      <c r="AI22" s="235"/>
      <c r="AJ22" s="235"/>
      <c r="AK22" s="235"/>
      <c r="AL22" s="235"/>
      <c r="AM22" s="235"/>
      <c r="AN22" s="235"/>
      <c r="AO22" s="235"/>
    </row>
    <row r="23" spans="1:50" x14ac:dyDescent="0.25">
      <c r="A23" s="235"/>
      <c r="B23" s="235"/>
      <c r="C23" s="235"/>
      <c r="D23" s="235"/>
      <c r="E23" s="235"/>
      <c r="F23" s="235"/>
      <c r="G23" s="235"/>
      <c r="H23" s="235"/>
      <c r="I23" s="235"/>
      <c r="J23" s="350"/>
      <c r="K23" s="350"/>
      <c r="L23" s="350"/>
      <c r="M23" s="235"/>
      <c r="N23" s="235"/>
      <c r="O23" s="235"/>
      <c r="P23" s="235"/>
      <c r="Q23" s="235"/>
      <c r="R23" s="235"/>
      <c r="S23" s="235"/>
      <c r="T23" s="235"/>
      <c r="U23" s="235"/>
      <c r="V23" s="235"/>
      <c r="W23" s="235"/>
      <c r="X23" s="5"/>
      <c r="Y23" s="235"/>
      <c r="Z23" s="235"/>
      <c r="AA23" s="235"/>
      <c r="AB23" s="235"/>
      <c r="AC23" s="235"/>
      <c r="AD23" s="235"/>
      <c r="AE23" s="235"/>
      <c r="AF23" s="235"/>
      <c r="AG23" s="235"/>
      <c r="AH23" s="235"/>
      <c r="AI23" s="235"/>
      <c r="AJ23" s="235"/>
      <c r="AK23" s="235"/>
      <c r="AL23" s="235"/>
      <c r="AM23" s="235"/>
      <c r="AN23" s="235"/>
      <c r="AO23" s="235"/>
    </row>
    <row r="24" spans="1:50" x14ac:dyDescent="0.25">
      <c r="A24" s="236"/>
      <c r="B24" s="269" t="s">
        <v>348</v>
      </c>
      <c r="C24" s="254"/>
      <c r="D24" s="254"/>
      <c r="E24" s="268" t="s">
        <v>349</v>
      </c>
      <c r="F24" s="236"/>
      <c r="G24" s="236"/>
      <c r="H24" s="236"/>
      <c r="I24" s="236"/>
      <c r="J24" s="351"/>
      <c r="K24" s="351"/>
      <c r="L24" s="351"/>
      <c r="M24" s="268" t="s">
        <v>350</v>
      </c>
      <c r="N24" s="236"/>
      <c r="O24" s="268" t="s">
        <v>351</v>
      </c>
      <c r="P24" s="236"/>
      <c r="Q24" s="268" t="s">
        <v>352</v>
      </c>
      <c r="R24" s="236"/>
      <c r="S24" s="236"/>
      <c r="T24" s="269" t="s">
        <v>353</v>
      </c>
      <c r="U24" s="236"/>
      <c r="V24" s="236"/>
      <c r="W24" s="236"/>
      <c r="X24" s="5"/>
      <c r="Y24" s="235"/>
      <c r="Z24" s="235" t="s">
        <v>355</v>
      </c>
      <c r="AA24" s="235"/>
      <c r="AB24" s="397"/>
      <c r="AC24" s="397"/>
      <c r="AD24" s="397"/>
      <c r="AE24" s="397"/>
      <c r="AF24" s="397"/>
      <c r="AG24" s="397"/>
      <c r="AH24" s="397"/>
      <c r="AI24" s="397"/>
      <c r="AJ24" s="397"/>
      <c r="AK24" s="397"/>
      <c r="AL24" s="397"/>
      <c r="AM24" s="397"/>
      <c r="AN24" s="397"/>
      <c r="AO24" s="397"/>
      <c r="AT24" s="80"/>
      <c r="AX24" s="98"/>
    </row>
    <row r="25" spans="1:50" ht="15" customHeight="1" x14ac:dyDescent="0.25">
      <c r="A25" s="235">
        <v>1</v>
      </c>
      <c r="B25" s="341"/>
      <c r="C25" s="342"/>
      <c r="D25" s="343"/>
      <c r="E25" s="344" t="str">
        <f>IF(AND(B25&lt;&gt;"",$H$17=DATA3!$AU$10),INDEX(DATA2!$C$14:$C$256,MATCH(B25,DATA2!$E$14:$E$256,0)),IF(AND(B25&lt;&gt;"",$H$17=DATA3!$AU$11),INDEX(DATA2!$C$557:$C$798,MATCH(B25,DATA2!$E$557:$E$798,0)),IF(AND(B25&lt;&gt;"",$H$17=DATA3!$AU$12),INDEX(DATA2!$C$1098:$C$1340,MATCH(B25,DATA2!$E$1098:$E$1340,0)),IF(AND(B25&lt;&gt;"",$H$17=DATA3!$AU$13),INDEX(DATA2!$C$287:$C$528,MATCH(B25,DATA2!$E$287:$E$528,0)),IF(AND(B25&lt;&gt;"",$H$17=DATA3!$AU$14),INDEX(DATA2!$C$827:$C$1069,MATCH(B25,DATA2!$E$827:$E$1069,0)),IF(AND(B25&lt;&gt;"",$H$17=DATA3!$AU$15),INDEX(DATA2!$C$1369:$C$1610,MATCH(B25,DATA2!$E$1369:$E$1610,0)),""))))))</f>
        <v/>
      </c>
      <c r="F25" s="345"/>
      <c r="G25" s="345"/>
      <c r="H25" s="345"/>
      <c r="I25" s="346"/>
      <c r="J25" s="307"/>
      <c r="K25" s="308"/>
      <c r="L25" s="309"/>
      <c r="M25" s="347" t="str">
        <f>IF(AND(J25&lt;&gt;"",$H$17=DATA3!$AU$10),INDEX(DATA2!$AU$14:$AU$256,MATCH($E25,DATA2!$C$14:$C$256,0)),IF(AND(J25&lt;&gt;"",$H$17=DATA3!$AU$11),INDEX(DATA2!$AU$557:$AU$798,MATCH($E25,DATA2!$C$557:$C$798,0)),IF(AND(J25&lt;&gt;"",$H$17=DATA3!$AU$12),INDEX(DATA2!$AU$1098:$AU$1340,MATCH($E25,DATA2!$C$1098:$C$1340,0)),IF(AND(J25&lt;&gt;"",$H$17=DATA3!$AU$13),INDEX(DATA2!$AU$287:$AU$528,MATCH($E25,DATA2!$C$287:$C$528,0)),IF(AND(J25&lt;&gt;"",$H$17=DATA3!$AU$14),INDEX(DATA2!$AU$827:$AU$1069,MATCH($E25,DATA2!$C$827:$C$1069,0)),IF(AND(J25&lt;&gt;"",$H$17=DATA3!$AU$15),INDEX(DATA2!$AU$1369:$AU$1610,MATCH($E25,DATA2!$C$1369:$C$1610,0)),""))))))</f>
        <v/>
      </c>
      <c r="N25" s="348"/>
      <c r="O25" s="441" t="str">
        <f>IF(AND($M25&lt;&gt;"",$H$17=DATA3!$AU$10),(INDEX(DATA2!$AV$14:$AY$256,MATCH(E25,DATA2!$C$14:$C$256,0),MATCH($F$15,DATA2!$AV$3:$AY$3,0))*(1+UP!$A$3)),IF(AND($M25&lt;&gt;"",$H$17=DATA3!$AU$11),(INDEX(DATA2!$AV$557:$AY$798,MATCH(E25,DATA2!$C$557:$C$798,0),MATCH($F$15,DATA2!$AV$3:$AY$3,0))*(1+UP!$A$3)),IF(AND($M25&lt;&gt;"",$H$17=DATA3!$AU$12),(INDEX(DATA2!$AV$1098:$AY$1340,MATCH(E25,DATA2!$C$1098:$C$1340,0),MATCH($F$15,DATA2!$AV$3:$AY$3,0))*(1+UP!$A$3)),IF(AND($M25&lt;&gt;"",$H$17=DATA3!$AU$13),(INDEX(DATA2!$AV$287:$AY$528,MATCH(E25,DATA2!$C$287:$C$528,0),MATCH($F$15,DATA2!$AV$3:$AY$3,0))*(1+UP!$A$3)),IF(AND($M25&lt;&gt;"",$H$17=DATA3!$AU$14),(INDEX(DATA2!$AV$827:$AY$1069,MATCH(E25,DATA2!$C$827:$C$1069,0),MATCH($F$15,DATA2!$AV$3:$AY$3,0))*(1+UP!$A$3)),IF(AND($M25&lt;&gt;"",$H$17=DATA3!$AU$15),(INDEX(DATA2!$AV$1369:$AY$1610,MATCH(E25,DATA2!$C$1369:$C$1610,0),MATCH($F$15,DATA2!$AV$3:$AY$3,0))*(1+UP!$A$3)),""))))))</f>
        <v/>
      </c>
      <c r="P25" s="442" t="e">
        <f>IF(AND($M25&lt;&gt;"",$H$17=#REF!),(INDEX(DATA2!$AV$5:$BA$5,MATCH(F25,DATA2!$C$5:$C$5,0),MATCH(#REF!,DATA2!$AV$3:$BA$3,0))),IF(AND($M25&lt;&gt;"",$H$17=#REF!),(INDEX(DATA2!$AV$5:$BA$5,MATCH(F25,DATA2!$C$5:$C$5,0),MATCH(#REF!,DATA2!$AV$3:$BA$3,0))),IF(AND($M25&lt;&gt;"",$H$17=#REF!),(INDEX(DATA2!$AV$5:$BA$5,MATCH(F25,DATA2!$C$5:$C$5,0),MATCH(#REF!,DATA2!$AV$3:$BA$3,0))),"")))</f>
        <v>#REF!</v>
      </c>
      <c r="Q25" s="347" t="str">
        <f>IF($J25&lt;&gt;"",(($J25*$O25)),"")</f>
        <v/>
      </c>
      <c r="R25" s="355" t="str">
        <f t="shared" ref="R25:S40" si="0">IF($M25&lt;&gt;"",(($J25*$O25)),"")</f>
        <v/>
      </c>
      <c r="S25" s="348" t="str">
        <f t="shared" si="0"/>
        <v/>
      </c>
      <c r="T25" s="443"/>
      <c r="U25" s="444"/>
      <c r="V25" s="444"/>
      <c r="W25" s="445"/>
      <c r="X25" s="5"/>
      <c r="Y25" s="235"/>
      <c r="Z25" s="398"/>
      <c r="AA25" s="398"/>
      <c r="AB25" s="398"/>
      <c r="AC25" s="398"/>
      <c r="AD25" s="398"/>
      <c r="AE25" s="398"/>
      <c r="AF25" s="398"/>
      <c r="AG25" s="398"/>
      <c r="AH25" s="398"/>
      <c r="AI25" s="398"/>
      <c r="AJ25" s="398"/>
      <c r="AK25" s="398"/>
      <c r="AL25" s="398"/>
      <c r="AM25" s="398"/>
      <c r="AN25" s="398"/>
      <c r="AO25" s="398"/>
      <c r="AT25"/>
      <c r="AX25" s="98"/>
    </row>
    <row r="26" spans="1:50" ht="15" customHeight="1" x14ac:dyDescent="0.25">
      <c r="A26" s="235">
        <v>2</v>
      </c>
      <c r="B26" s="341"/>
      <c r="C26" s="342"/>
      <c r="D26" s="343"/>
      <c r="E26" s="344" t="str">
        <f>IF(AND(B26&lt;&gt;"",$H$17=DATA3!$AU$10),INDEX(DATA2!$C$14:$C$256,MATCH(B26,DATA2!$E$14:$E$256,0)),IF(AND(B26&lt;&gt;"",$H$17=DATA3!$AU$11),INDEX(DATA2!$C$557:$C$798,MATCH(B26,DATA2!$E$557:$E$798,0)),IF(AND(B26&lt;&gt;"",$H$17=DATA3!$AU$12),INDEX(DATA2!$C$1098:$C$1340,MATCH(B26,DATA2!$E$1098:$E$1340,0)),IF(AND(B26&lt;&gt;"",$H$17=DATA3!$AU$13),INDEX(DATA2!$C$287:$C$528,MATCH(B26,DATA2!$E$287:$E$528,0)),IF(AND(B26&lt;&gt;"",$H$17=DATA3!$AU$14),INDEX(DATA2!$C$827:$C$1069,MATCH(B26,DATA2!$E$827:$E$1069,0)),IF(AND(B26&lt;&gt;"",$H$17=DATA3!$AU$15),INDEX(DATA2!$C$1369:$C$1610,MATCH(B26,DATA2!$E$1369:$E$1610,0)),""))))))</f>
        <v/>
      </c>
      <c r="F26" s="345"/>
      <c r="G26" s="345"/>
      <c r="H26" s="345"/>
      <c r="I26" s="346"/>
      <c r="J26" s="307"/>
      <c r="K26" s="308"/>
      <c r="L26" s="309"/>
      <c r="M26" s="347" t="str">
        <f>IF(AND(J26&lt;&gt;"",$H$17=DATA3!$AU$10),INDEX(DATA2!$AU$14:$AU$256,MATCH($E26,DATA2!$C$14:$C$256,0)),IF(AND(J26&lt;&gt;"",$H$17=DATA3!$AU$11),INDEX(DATA2!$AU$557:$AU$798,MATCH($E26,DATA2!$C$557:$C$798,0)),IF(AND(J26&lt;&gt;"",$H$17=DATA3!$AU$12),INDEX(DATA2!$AU$1098:$AU$1340,MATCH($E26,DATA2!$C$1098:$C$1340,0)),IF(AND(J26&lt;&gt;"",$H$17=DATA3!$AU$13),INDEX(DATA2!$AU$287:$AU$528,MATCH($E26,DATA2!$C$287:$C$528,0)),IF(AND(J26&lt;&gt;"",$H$17=DATA3!$AU$14),INDEX(DATA2!$AU$827:$AU$1069,MATCH($E26,DATA2!$C$827:$C$1069,0)),IF(AND(J26&lt;&gt;"",$H$17=DATA3!$AU$15),INDEX(DATA2!$AU$1369:$AU$1610,MATCH($E26,DATA2!$C$1369:$C$1610,0)),""))))))</f>
        <v/>
      </c>
      <c r="N26" s="348"/>
      <c r="O26" s="441" t="str">
        <f>IF(AND($M26&lt;&gt;"",$H$17=DATA3!$AU$10),(INDEX(DATA2!$AV$14:$AY$256,MATCH(E26,DATA2!$C$14:$C$256,0),MATCH($F$15,DATA2!$AV$3:$AY$3,0))*(1+UP!$A$3)),IF(AND($M26&lt;&gt;"",$H$17=DATA3!$AU$11),(INDEX(DATA2!$AV$557:$AY$798,MATCH(E26,DATA2!$C$557:$C$798,0),MATCH($F$15,DATA2!$AV$3:$AY$3,0))*(1+UP!$A$3)),IF(AND($M26&lt;&gt;"",$H$17=DATA3!$AU$12),(INDEX(DATA2!$AV$1098:$AY$1340,MATCH(E26,DATA2!$C$1098:$C$1340,0),MATCH($F$15,DATA2!$AV$3:$AY$3,0))*(1+UP!$A$3)),IF(AND($M26&lt;&gt;"",$H$17=DATA3!$AU$13),(INDEX(DATA2!$AV$287:$AY$528,MATCH(E26,DATA2!$C$287:$C$528,0),MATCH($F$15,DATA2!$AV$3:$AY$3,0))*(1+UP!$A$3)),IF(AND($M26&lt;&gt;"",$H$17=DATA3!$AU$14),(INDEX(DATA2!$AV$827:$AY$1069,MATCH(E26,DATA2!$C$827:$C$1069,0),MATCH($F$15,DATA2!$AV$3:$AY$3,0))*(1+UP!$A$3)),IF(AND($M26&lt;&gt;"",$H$17=DATA3!$AU$15),(INDEX(DATA2!$AV$1369:$AY$1610,MATCH(E26,DATA2!$C$1369:$C$1610,0),MATCH($F$15,DATA2!$AV$3:$AY$3,0))*(1+UP!$A$3)),""))))))</f>
        <v/>
      </c>
      <c r="P26" s="442" t="e">
        <f>IF(AND($M26&lt;&gt;"",$H$17=#REF!),(INDEX(DATA2!$AV$5:$BA$5,MATCH(F26,DATA2!$C$5:$C$5,0),MATCH(#REF!,DATA2!$AV$3:$BA$3,0))),IF(AND($M26&lt;&gt;"",$H$17=#REF!),(INDEX(DATA2!$AV$5:$BA$5,MATCH(F26,DATA2!$C$5:$C$5,0),MATCH(#REF!,DATA2!$AV$3:$BA$3,0))),IF(AND($M26&lt;&gt;"",$H$17=#REF!),(INDEX(DATA2!$AV$5:$BA$5,MATCH(F26,DATA2!$C$5:$C$5,0),MATCH(#REF!,DATA2!$AV$3:$BA$3,0))),"")))</f>
        <v>#REF!</v>
      </c>
      <c r="Q26" s="347" t="str">
        <f t="shared" ref="Q26:Q59" si="1">IF($J26&lt;&gt;"",(($J26*$O26)),"")</f>
        <v/>
      </c>
      <c r="R26" s="355" t="str">
        <f t="shared" si="0"/>
        <v/>
      </c>
      <c r="S26" s="348" t="str">
        <f t="shared" si="0"/>
        <v/>
      </c>
      <c r="T26" s="443"/>
      <c r="U26" s="444"/>
      <c r="V26" s="444"/>
      <c r="W26" s="445"/>
      <c r="X26" s="5"/>
      <c r="Y26" s="235"/>
      <c r="Z26" s="399"/>
      <c r="AA26" s="399"/>
      <c r="AB26" s="399"/>
      <c r="AC26" s="399"/>
      <c r="AD26" s="399"/>
      <c r="AE26" s="399"/>
      <c r="AF26" s="399"/>
      <c r="AG26" s="399"/>
      <c r="AH26" s="399"/>
      <c r="AI26" s="399"/>
      <c r="AJ26" s="399"/>
      <c r="AK26" s="399"/>
      <c r="AL26" s="399"/>
      <c r="AM26" s="399"/>
      <c r="AN26" s="399"/>
      <c r="AO26" s="399"/>
      <c r="AT26" s="80"/>
      <c r="AX26" s="98"/>
    </row>
    <row r="27" spans="1:50" ht="15" customHeight="1" x14ac:dyDescent="0.25">
      <c r="A27" s="235">
        <v>3</v>
      </c>
      <c r="B27" s="341"/>
      <c r="C27" s="342"/>
      <c r="D27" s="343"/>
      <c r="E27" s="344" t="str">
        <f>IF(AND(B27&lt;&gt;"",$H$17=DATA3!$AU$10),INDEX(DATA2!$C$14:$C$256,MATCH(B27,DATA2!$E$14:$E$256,0)),IF(AND(B27&lt;&gt;"",$H$17=DATA3!$AU$11),INDEX(DATA2!$C$557:$C$798,MATCH(B27,DATA2!$E$557:$E$798,0)),IF(AND(B27&lt;&gt;"",$H$17=DATA3!$AU$12),INDEX(DATA2!$C$1098:$C$1340,MATCH(B27,DATA2!$E$1098:$E$1340,0)),IF(AND(B27&lt;&gt;"",$H$17=DATA3!$AU$13),INDEX(DATA2!$C$287:$C$528,MATCH(B27,DATA2!$E$287:$E$528,0)),IF(AND(B27&lt;&gt;"",$H$17=DATA3!$AU$14),INDEX(DATA2!$C$827:$C$1069,MATCH(B27,DATA2!$E$827:$E$1069,0)),IF(AND(B27&lt;&gt;"",$H$17=DATA3!$AU$15),INDEX(DATA2!$C$1369:$C$1610,MATCH(B27,DATA2!$E$1369:$E$1610,0)),""))))))</f>
        <v/>
      </c>
      <c r="F27" s="345"/>
      <c r="G27" s="345"/>
      <c r="H27" s="345"/>
      <c r="I27" s="346"/>
      <c r="J27" s="307"/>
      <c r="K27" s="308"/>
      <c r="L27" s="309"/>
      <c r="M27" s="347" t="str">
        <f>IF(AND(J27&lt;&gt;"",$H$17=DATA3!$AU$10),INDEX(DATA2!$AU$14:$AU$256,MATCH($E27,DATA2!$C$14:$C$256,0)),IF(AND(J27&lt;&gt;"",$H$17=DATA3!$AU$11),INDEX(DATA2!$AU$557:$AU$798,MATCH($E27,DATA2!$C$557:$C$798,0)),IF(AND(J27&lt;&gt;"",$H$17=DATA3!$AU$12),INDEX(DATA2!$AU$1098:$AU$1340,MATCH($E27,DATA2!$C$1098:$C$1340,0)),IF(AND(J27&lt;&gt;"",$H$17=DATA3!$AU$13),INDEX(DATA2!$AU$287:$AU$528,MATCH($E27,DATA2!$C$287:$C$528,0)),IF(AND(J27&lt;&gt;"",$H$17=DATA3!$AU$14),INDEX(DATA2!$AU$827:$AU$1069,MATCH($E27,DATA2!$C$827:$C$1069,0)),IF(AND(J27&lt;&gt;"",$H$17=DATA3!$AU$15),INDEX(DATA2!$AU$1369:$AU$1610,MATCH($E27,DATA2!$C$1369:$C$1610,0)),""))))))</f>
        <v/>
      </c>
      <c r="N27" s="348"/>
      <c r="O27" s="441" t="str">
        <f>IF(AND($M27&lt;&gt;"",$H$17=DATA3!$AU$10),(INDEX(DATA2!$AV$14:$AY$256,MATCH(E27,DATA2!$C$14:$C$256,0),MATCH($F$15,DATA2!$AV$3:$AY$3,0))*(1+UP!$A$3)),IF(AND($M27&lt;&gt;"",$H$17=DATA3!$AU$11),(INDEX(DATA2!$AV$557:$AY$798,MATCH(E27,DATA2!$C$557:$C$798,0),MATCH($F$15,DATA2!$AV$3:$AY$3,0))*(1+UP!$A$3)),IF(AND($M27&lt;&gt;"",$H$17=DATA3!$AU$12),(INDEX(DATA2!$AV$1098:$AY$1340,MATCH(E27,DATA2!$C$1098:$C$1340,0),MATCH($F$15,DATA2!$AV$3:$AY$3,0))*(1+UP!$A$3)),IF(AND($M27&lt;&gt;"",$H$17=DATA3!$AU$13),(INDEX(DATA2!$AV$287:$AY$528,MATCH(E27,DATA2!$C$287:$C$528,0),MATCH($F$15,DATA2!$AV$3:$AY$3,0))*(1+UP!$A$3)),IF(AND($M27&lt;&gt;"",$H$17=DATA3!$AU$14),(INDEX(DATA2!$AV$827:$AY$1069,MATCH(E27,DATA2!$C$827:$C$1069,0),MATCH($F$15,DATA2!$AV$3:$AY$3,0))*(1+UP!$A$3)),IF(AND($M27&lt;&gt;"",$H$17=DATA3!$AU$15),(INDEX(DATA2!$AV$1369:$AY$1610,MATCH(E27,DATA2!$C$1369:$C$1610,0),MATCH($F$15,DATA2!$AV$3:$AY$3,0))*(1+UP!$A$3)),""))))))</f>
        <v/>
      </c>
      <c r="P27" s="442" t="e">
        <f>IF(AND($M27&lt;&gt;"",$H$17=#REF!),(INDEX(DATA2!$AV$5:$BA$5,MATCH(F27,DATA2!$C$5:$C$5,0),MATCH(#REF!,DATA2!$AV$3:$BA$3,0))),IF(AND($M27&lt;&gt;"",$H$17=#REF!),(INDEX(DATA2!$AV$5:$BA$5,MATCH(F27,DATA2!$C$5:$C$5,0),MATCH(#REF!,DATA2!$AV$3:$BA$3,0))),IF(AND($M27&lt;&gt;"",$H$17=#REF!),(INDEX(DATA2!$AV$5:$BA$5,MATCH(F27,DATA2!$C$5:$C$5,0),MATCH(#REF!,DATA2!$AV$3:$BA$3,0))),"")))</f>
        <v>#REF!</v>
      </c>
      <c r="Q27" s="347" t="str">
        <f t="shared" si="1"/>
        <v/>
      </c>
      <c r="R27" s="355" t="str">
        <f t="shared" si="0"/>
        <v/>
      </c>
      <c r="S27" s="348" t="str">
        <f t="shared" si="0"/>
        <v/>
      </c>
      <c r="T27" s="443"/>
      <c r="U27" s="444"/>
      <c r="V27" s="444"/>
      <c r="W27" s="445"/>
      <c r="X27" s="5"/>
      <c r="Y27" s="235"/>
      <c r="Z27" s="399"/>
      <c r="AA27" s="399"/>
      <c r="AB27" s="399"/>
      <c r="AC27" s="399"/>
      <c r="AD27" s="399"/>
      <c r="AE27" s="399"/>
      <c r="AF27" s="399"/>
      <c r="AG27" s="399"/>
      <c r="AH27" s="399"/>
      <c r="AI27" s="399"/>
      <c r="AJ27" s="399"/>
      <c r="AK27" s="399"/>
      <c r="AL27" s="399"/>
      <c r="AM27" s="399"/>
      <c r="AN27" s="399"/>
      <c r="AO27" s="399"/>
    </row>
    <row r="28" spans="1:50" ht="15" customHeight="1" x14ac:dyDescent="0.25">
      <c r="A28" s="235">
        <v>4</v>
      </c>
      <c r="B28" s="341"/>
      <c r="C28" s="342"/>
      <c r="D28" s="343"/>
      <c r="E28" s="344" t="str">
        <f>IF(AND(B28&lt;&gt;"",$H$17=DATA3!$AU$10),INDEX(DATA2!$C$14:$C$256,MATCH(B28,DATA2!$E$14:$E$256,0)),IF(AND(B28&lt;&gt;"",$H$17=DATA3!$AU$11),INDEX(DATA2!$C$557:$C$798,MATCH(B28,DATA2!$E$557:$E$798,0)),IF(AND(B28&lt;&gt;"",$H$17=DATA3!$AU$12),INDEX(DATA2!$C$1098:$C$1340,MATCH(B28,DATA2!$E$1098:$E$1340,0)),IF(AND(B28&lt;&gt;"",$H$17=DATA3!$AU$13),INDEX(DATA2!$C$287:$C$528,MATCH(B28,DATA2!$E$287:$E$528,0)),IF(AND(B28&lt;&gt;"",$H$17=DATA3!$AU$14),INDEX(DATA2!$C$827:$C$1069,MATCH(B28,DATA2!$E$827:$E$1069,0)),IF(AND(B28&lt;&gt;"",$H$17=DATA3!$AU$15),INDEX(DATA2!$C$1369:$C$1610,MATCH(B28,DATA2!$E$1369:$E$1610,0)),""))))))</f>
        <v/>
      </c>
      <c r="F28" s="345"/>
      <c r="G28" s="345"/>
      <c r="H28" s="345"/>
      <c r="I28" s="346"/>
      <c r="J28" s="307"/>
      <c r="K28" s="308"/>
      <c r="L28" s="309"/>
      <c r="M28" s="347" t="str">
        <f>IF(AND(J28&lt;&gt;"",$H$17=DATA3!$AU$10),INDEX(DATA2!$AU$14:$AU$256,MATCH($E28,DATA2!$C$14:$C$256,0)),IF(AND(J28&lt;&gt;"",$H$17=DATA3!$AU$11),INDEX(DATA2!$AU$557:$AU$798,MATCH($E28,DATA2!$C$557:$C$798,0)),IF(AND(J28&lt;&gt;"",$H$17=DATA3!$AU$12),INDEX(DATA2!$AU$1098:$AU$1340,MATCH($E28,DATA2!$C$1098:$C$1340,0)),IF(AND(J28&lt;&gt;"",$H$17=DATA3!$AU$13),INDEX(DATA2!$AU$287:$AU$528,MATCH($E28,DATA2!$C$287:$C$528,0)),IF(AND(J28&lt;&gt;"",$H$17=DATA3!$AU$14),INDEX(DATA2!$AU$827:$AU$1069,MATCH($E28,DATA2!$C$827:$C$1069,0)),IF(AND(J28&lt;&gt;"",$H$17=DATA3!$AU$15),INDEX(DATA2!$AU$1369:$AU$1610,MATCH($E28,DATA2!$C$1369:$C$1610,0)),""))))))</f>
        <v/>
      </c>
      <c r="N28" s="348"/>
      <c r="O28" s="441" t="str">
        <f>IF(AND($M28&lt;&gt;"",$H$17=DATA3!$AU$10),(INDEX(DATA2!$AV$14:$AY$256,MATCH(E28,DATA2!$C$14:$C$256,0),MATCH($F$15,DATA2!$AV$3:$AY$3,0))*(1+UP!$A$3)),IF(AND($M28&lt;&gt;"",$H$17=DATA3!$AU$11),(INDEX(DATA2!$AV$557:$AY$798,MATCH(E28,DATA2!$C$557:$C$798,0),MATCH($F$15,DATA2!$AV$3:$AY$3,0))*(1+UP!$A$3)),IF(AND($M28&lt;&gt;"",$H$17=DATA3!$AU$12),(INDEX(DATA2!$AV$1098:$AY$1340,MATCH(E28,DATA2!$C$1098:$C$1340,0),MATCH($F$15,DATA2!$AV$3:$AY$3,0))*(1+UP!$A$3)),IF(AND($M28&lt;&gt;"",$H$17=DATA3!$AU$13),(INDEX(DATA2!$AV$287:$AY$528,MATCH(E28,DATA2!$C$287:$C$528,0),MATCH($F$15,DATA2!$AV$3:$AY$3,0))*(1+UP!$A$3)),IF(AND($M28&lt;&gt;"",$H$17=DATA3!$AU$14),(INDEX(DATA2!$AV$827:$AY$1069,MATCH(E28,DATA2!$C$827:$C$1069,0),MATCH($F$15,DATA2!$AV$3:$AY$3,0))*(1+UP!$A$3)),IF(AND($M28&lt;&gt;"",$H$17=DATA3!$AU$15),(INDEX(DATA2!$AV$1369:$AY$1610,MATCH(E28,DATA2!$C$1369:$C$1610,0),MATCH($F$15,DATA2!$AV$3:$AY$3,0))*(1+UP!$A$3)),""))))))</f>
        <v/>
      </c>
      <c r="P28" s="442" t="e">
        <f>IF(AND($M28&lt;&gt;"",$H$17=#REF!),(INDEX(DATA2!$AV$5:$BA$5,MATCH(F28,DATA2!$C$5:$C$5,0),MATCH(#REF!,DATA2!$AV$3:$BA$3,0))),IF(AND($M28&lt;&gt;"",$H$17=#REF!),(INDEX(DATA2!$AV$5:$BA$5,MATCH(F28,DATA2!$C$5:$C$5,0),MATCH(#REF!,DATA2!$AV$3:$BA$3,0))),IF(AND($M28&lt;&gt;"",$H$17=#REF!),(INDEX(DATA2!$AV$5:$BA$5,MATCH(F28,DATA2!$C$5:$C$5,0),MATCH(#REF!,DATA2!$AV$3:$BA$3,0))),"")))</f>
        <v>#REF!</v>
      </c>
      <c r="Q28" s="347" t="str">
        <f t="shared" si="1"/>
        <v/>
      </c>
      <c r="R28" s="355" t="str">
        <f t="shared" si="0"/>
        <v/>
      </c>
      <c r="S28" s="348" t="str">
        <f t="shared" si="0"/>
        <v/>
      </c>
      <c r="T28" s="443"/>
      <c r="U28" s="444"/>
      <c r="V28" s="444"/>
      <c r="W28" s="445"/>
      <c r="X28" s="5"/>
      <c r="Y28" s="235"/>
      <c r="Z28" s="399"/>
      <c r="AA28" s="399"/>
      <c r="AB28" s="399"/>
      <c r="AC28" s="399"/>
      <c r="AD28" s="399"/>
      <c r="AE28" s="399"/>
      <c r="AF28" s="399"/>
      <c r="AG28" s="399"/>
      <c r="AH28" s="399"/>
      <c r="AI28" s="399"/>
      <c r="AJ28" s="399"/>
      <c r="AK28" s="399"/>
      <c r="AL28" s="399"/>
      <c r="AM28" s="399"/>
      <c r="AN28" s="399"/>
      <c r="AO28" s="399"/>
    </row>
    <row r="29" spans="1:50" ht="15" customHeight="1" x14ac:dyDescent="0.25">
      <c r="A29" s="235">
        <v>5</v>
      </c>
      <c r="B29" s="341"/>
      <c r="C29" s="342"/>
      <c r="D29" s="343"/>
      <c r="E29" s="344" t="str">
        <f>IF(AND(B29&lt;&gt;"",$H$17=DATA3!$AU$10),INDEX(DATA2!$C$14:$C$256,MATCH(B29,DATA2!$E$14:$E$256,0)),IF(AND(B29&lt;&gt;"",$H$17=DATA3!$AU$11),INDEX(DATA2!$C$557:$C$798,MATCH(B29,DATA2!$E$557:$E$798,0)),IF(AND(B29&lt;&gt;"",$H$17=DATA3!$AU$12),INDEX(DATA2!$C$1098:$C$1340,MATCH(B29,DATA2!$E$1098:$E$1340,0)),IF(AND(B29&lt;&gt;"",$H$17=DATA3!$AU$13),INDEX(DATA2!$C$287:$C$528,MATCH(B29,DATA2!$E$287:$E$528,0)),IF(AND(B29&lt;&gt;"",$H$17=DATA3!$AU$14),INDEX(DATA2!$C$827:$C$1069,MATCH(B29,DATA2!$E$827:$E$1069,0)),IF(AND(B29&lt;&gt;"",$H$17=DATA3!$AU$15),INDEX(DATA2!$C$1369:$C$1610,MATCH(B29,DATA2!$E$1369:$E$1610,0)),""))))))</f>
        <v/>
      </c>
      <c r="F29" s="345"/>
      <c r="G29" s="345"/>
      <c r="H29" s="345"/>
      <c r="I29" s="346"/>
      <c r="J29" s="307"/>
      <c r="K29" s="308"/>
      <c r="L29" s="309"/>
      <c r="M29" s="347" t="str">
        <f>IF(AND(J29&lt;&gt;"",$H$17=DATA3!$AU$10),INDEX(DATA2!$AU$14:$AU$256,MATCH($E29,DATA2!$C$14:$C$256,0)),IF(AND(J29&lt;&gt;"",$H$17=DATA3!$AU$11),INDEX(DATA2!$AU$557:$AU$798,MATCH($E29,DATA2!$C$557:$C$798,0)),IF(AND(J29&lt;&gt;"",$H$17=DATA3!$AU$12),INDEX(DATA2!$AU$1098:$AU$1340,MATCH($E29,DATA2!$C$1098:$C$1340,0)),IF(AND(J29&lt;&gt;"",$H$17=DATA3!$AU$13),INDEX(DATA2!$AU$287:$AU$528,MATCH($E29,DATA2!$C$287:$C$528,0)),IF(AND(J29&lt;&gt;"",$H$17=DATA3!$AU$14),INDEX(DATA2!$AU$827:$AU$1069,MATCH($E29,DATA2!$C$827:$C$1069,0)),IF(AND(J29&lt;&gt;"",$H$17=DATA3!$AU$15),INDEX(DATA2!$AU$1369:$AU$1610,MATCH($E29,DATA2!$C$1369:$C$1610,0)),""))))))</f>
        <v/>
      </c>
      <c r="N29" s="348"/>
      <c r="O29" s="441" t="str">
        <f>IF(AND($M29&lt;&gt;"",$H$17=DATA3!$AU$10),(INDEX(DATA2!$AV$14:$AY$256,MATCH(E29,DATA2!$C$14:$C$256,0),MATCH($F$15,DATA2!$AV$3:$AY$3,0))*(1+UP!$A$3)),IF(AND($M29&lt;&gt;"",$H$17=DATA3!$AU$11),(INDEX(DATA2!$AV$557:$AY$798,MATCH(E29,DATA2!$C$557:$C$798,0),MATCH($F$15,DATA2!$AV$3:$AY$3,0))*(1+UP!$A$3)),IF(AND($M29&lt;&gt;"",$H$17=DATA3!$AU$12),(INDEX(DATA2!$AV$1098:$AY$1340,MATCH(E29,DATA2!$C$1098:$C$1340,0),MATCH($F$15,DATA2!$AV$3:$AY$3,0))*(1+UP!$A$3)),IF(AND($M29&lt;&gt;"",$H$17=DATA3!$AU$13),(INDEX(DATA2!$AV$287:$AY$528,MATCH(E29,DATA2!$C$287:$C$528,0),MATCH($F$15,DATA2!$AV$3:$AY$3,0))*(1+UP!$A$3)),IF(AND($M29&lt;&gt;"",$H$17=DATA3!$AU$14),(INDEX(DATA2!$AV$827:$AY$1069,MATCH(E29,DATA2!$C$827:$C$1069,0),MATCH($F$15,DATA2!$AV$3:$AY$3,0))*(1+UP!$A$3)),IF(AND($M29&lt;&gt;"",$H$17=DATA3!$AU$15),(INDEX(DATA2!$AV$1369:$AY$1610,MATCH(E29,DATA2!$C$1369:$C$1610,0),MATCH($F$15,DATA2!$AV$3:$AY$3,0))*(1+UP!$A$3)),""))))))</f>
        <v/>
      </c>
      <c r="P29" s="442" t="e">
        <f>IF(AND($M29&lt;&gt;"",$H$17=#REF!),(INDEX(DATA2!$AV$5:$BA$5,MATCH(F29,DATA2!$C$5:$C$5,0),MATCH(#REF!,DATA2!$AV$3:$BA$3,0))),IF(AND($M29&lt;&gt;"",$H$17=#REF!),(INDEX(DATA2!$AV$5:$BA$5,MATCH(F29,DATA2!$C$5:$C$5,0),MATCH(#REF!,DATA2!$AV$3:$BA$3,0))),IF(AND($M29&lt;&gt;"",$H$17=#REF!),(INDEX(DATA2!$AV$5:$BA$5,MATCH(F29,DATA2!$C$5:$C$5,0),MATCH(#REF!,DATA2!$AV$3:$BA$3,0))),"")))</f>
        <v>#REF!</v>
      </c>
      <c r="Q29" s="347" t="str">
        <f t="shared" si="1"/>
        <v/>
      </c>
      <c r="R29" s="355" t="str">
        <f t="shared" si="0"/>
        <v/>
      </c>
      <c r="S29" s="348" t="str">
        <f t="shared" si="0"/>
        <v/>
      </c>
      <c r="T29" s="443"/>
      <c r="U29" s="444"/>
      <c r="V29" s="444"/>
      <c r="W29" s="445"/>
      <c r="X29" s="5"/>
      <c r="Y29" s="235"/>
      <c r="Z29" s="282"/>
      <c r="AA29" s="282"/>
      <c r="AB29" s="282"/>
      <c r="AC29" s="282"/>
      <c r="AD29" s="268"/>
      <c r="AE29" s="282"/>
      <c r="AF29" s="282"/>
      <c r="AG29" s="282"/>
      <c r="AH29" s="400"/>
      <c r="AI29" s="401"/>
      <c r="AJ29" s="282"/>
      <c r="AK29" s="408"/>
      <c r="AL29" s="408"/>
      <c r="AM29" s="407"/>
      <c r="AN29" s="401"/>
      <c r="AO29" s="401"/>
    </row>
    <row r="30" spans="1:50" ht="15" customHeight="1" x14ac:dyDescent="0.25">
      <c r="A30" s="235">
        <v>6</v>
      </c>
      <c r="B30" s="341"/>
      <c r="C30" s="342"/>
      <c r="D30" s="343"/>
      <c r="E30" s="344" t="str">
        <f>IF(AND(B30&lt;&gt;"",$H$17=DATA3!$AU$10),INDEX(DATA2!$C$14:$C$256,MATCH(B30,DATA2!$E$14:$E$256,0)),IF(AND(B30&lt;&gt;"",$H$17=DATA3!$AU$11),INDEX(DATA2!$C$557:$C$798,MATCH(B30,DATA2!$E$557:$E$798,0)),IF(AND(B30&lt;&gt;"",$H$17=DATA3!$AU$12),INDEX(DATA2!$C$1098:$C$1340,MATCH(B30,DATA2!$E$1098:$E$1340,0)),IF(AND(B30&lt;&gt;"",$H$17=DATA3!$AU$13),INDEX(DATA2!$C$287:$C$528,MATCH(B30,DATA2!$E$287:$E$528,0)),IF(AND(B30&lt;&gt;"",$H$17=DATA3!$AU$14),INDEX(DATA2!$C$827:$C$1069,MATCH(B30,DATA2!$E$827:$E$1069,0)),IF(AND(B30&lt;&gt;"",$H$17=DATA3!$AU$15),INDEX(DATA2!$C$1369:$C$1610,MATCH(B30,DATA2!$E$1369:$E$1610,0)),""))))))</f>
        <v/>
      </c>
      <c r="F30" s="345"/>
      <c r="G30" s="345"/>
      <c r="H30" s="345"/>
      <c r="I30" s="346"/>
      <c r="J30" s="307"/>
      <c r="K30" s="308"/>
      <c r="L30" s="309"/>
      <c r="M30" s="347" t="str">
        <f>IF(AND(J30&lt;&gt;"",$H$17=DATA3!$AU$10),INDEX(DATA2!$AU$14:$AU$256,MATCH($E30,DATA2!$C$14:$C$256,0)),IF(AND(J30&lt;&gt;"",$H$17=DATA3!$AU$11),INDEX(DATA2!$AU$557:$AU$798,MATCH($E30,DATA2!$C$557:$C$798,0)),IF(AND(J30&lt;&gt;"",$H$17=DATA3!$AU$12),INDEX(DATA2!$AU$1098:$AU$1340,MATCH($E30,DATA2!$C$1098:$C$1340,0)),IF(AND(J30&lt;&gt;"",$H$17=DATA3!$AU$13),INDEX(DATA2!$AU$287:$AU$528,MATCH($E30,DATA2!$C$287:$C$528,0)),IF(AND(J30&lt;&gt;"",$H$17=DATA3!$AU$14),INDEX(DATA2!$AU$827:$AU$1069,MATCH($E30,DATA2!$C$827:$C$1069,0)),IF(AND(J30&lt;&gt;"",$H$17=DATA3!$AU$15),INDEX(DATA2!$AU$1369:$AU$1610,MATCH($E30,DATA2!$C$1369:$C$1610,0)),""))))))</f>
        <v/>
      </c>
      <c r="N30" s="348"/>
      <c r="O30" s="441" t="str">
        <f>IF(AND($M30&lt;&gt;"",$H$17=DATA3!$AU$10),(INDEX(DATA2!$AV$14:$AY$256,MATCH(E30,DATA2!$C$14:$C$256,0),MATCH($F$15,DATA2!$AV$3:$AY$3,0))*(1+UP!$A$3)),IF(AND($M30&lt;&gt;"",$H$17=DATA3!$AU$11),(INDEX(DATA2!$AV$557:$AY$798,MATCH(E30,DATA2!$C$557:$C$798,0),MATCH($F$15,DATA2!$AV$3:$AY$3,0))*(1+UP!$A$3)),IF(AND($M30&lt;&gt;"",$H$17=DATA3!$AU$12),(INDEX(DATA2!$AV$1098:$AY$1340,MATCH(E30,DATA2!$C$1098:$C$1340,0),MATCH($F$15,DATA2!$AV$3:$AY$3,0))*(1+UP!$A$3)),IF(AND($M30&lt;&gt;"",$H$17=DATA3!$AU$13),(INDEX(DATA2!$AV$287:$AY$528,MATCH(E30,DATA2!$C$287:$C$528,0),MATCH($F$15,DATA2!$AV$3:$AY$3,0))*(1+UP!$A$3)),IF(AND($M30&lt;&gt;"",$H$17=DATA3!$AU$14),(INDEX(DATA2!$AV$827:$AY$1069,MATCH(E30,DATA2!$C$827:$C$1069,0),MATCH($F$15,DATA2!$AV$3:$AY$3,0))*(1+UP!$A$3)),IF(AND($M30&lt;&gt;"",$H$17=DATA3!$AU$15),(INDEX(DATA2!$AV$1369:$AY$1610,MATCH(E30,DATA2!$C$1369:$C$1610,0),MATCH($F$15,DATA2!$AV$3:$AY$3,0))*(1+UP!$A$3)),""))))))</f>
        <v/>
      </c>
      <c r="P30" s="442" t="e">
        <f>IF(AND($M30&lt;&gt;"",$H$17=#REF!),(INDEX(DATA2!$AV$5:$BA$5,MATCH(F30,DATA2!$C$5:$C$5,0),MATCH(#REF!,DATA2!$AV$3:$BA$3,0))),IF(AND($M30&lt;&gt;"",$H$17=#REF!),(INDEX(DATA2!$AV$5:$BA$5,MATCH(F30,DATA2!$C$5:$C$5,0),MATCH(#REF!,DATA2!$AV$3:$BA$3,0))),IF(AND($M30&lt;&gt;"",$H$17=#REF!),(INDEX(DATA2!$AV$5:$BA$5,MATCH(F30,DATA2!$C$5:$C$5,0),MATCH(#REF!,DATA2!$AV$3:$BA$3,0))),"")))</f>
        <v>#REF!</v>
      </c>
      <c r="Q30" s="347" t="str">
        <f t="shared" si="1"/>
        <v/>
      </c>
      <c r="R30" s="355" t="str">
        <f t="shared" si="0"/>
        <v/>
      </c>
      <c r="S30" s="348" t="str">
        <f t="shared" si="0"/>
        <v/>
      </c>
      <c r="T30" s="443"/>
      <c r="U30" s="444"/>
      <c r="V30" s="444"/>
      <c r="W30" s="445"/>
      <c r="X30" s="5"/>
      <c r="Y30" s="235"/>
      <c r="Z30" s="282"/>
      <c r="AA30" s="282"/>
      <c r="AB30" s="282"/>
      <c r="AC30" s="282"/>
      <c r="AD30" s="268" t="s">
        <v>357</v>
      </c>
      <c r="AE30" s="282"/>
      <c r="AF30" s="282"/>
      <c r="AG30" s="282"/>
      <c r="AH30" s="400"/>
      <c r="AI30" s="401"/>
      <c r="AJ30" s="282" t="s">
        <v>369</v>
      </c>
      <c r="AK30" s="408" t="s">
        <v>358</v>
      </c>
      <c r="AL30" s="408"/>
      <c r="AM30" s="407" t="s">
        <v>352</v>
      </c>
      <c r="AN30" s="401"/>
      <c r="AO30" s="401"/>
    </row>
    <row r="31" spans="1:50" ht="15" customHeight="1" x14ac:dyDescent="0.25">
      <c r="A31" s="235">
        <v>7</v>
      </c>
      <c r="B31" s="341"/>
      <c r="C31" s="342"/>
      <c r="D31" s="343"/>
      <c r="E31" s="344" t="str">
        <f>IF(AND(B31&lt;&gt;"",$H$17=DATA3!$AU$10),INDEX(DATA2!$C$14:$C$256,MATCH(B31,DATA2!$E$14:$E$256,0)),IF(AND(B31&lt;&gt;"",$H$17=DATA3!$AU$11),INDEX(DATA2!$C$557:$C$798,MATCH(B31,DATA2!$E$557:$E$798,0)),IF(AND(B31&lt;&gt;"",$H$17=DATA3!$AU$12),INDEX(DATA2!$C$1098:$C$1340,MATCH(B31,DATA2!$E$1098:$E$1340,0)),IF(AND(B31&lt;&gt;"",$H$17=DATA3!$AU$13),INDEX(DATA2!$C$287:$C$528,MATCH(B31,DATA2!$E$287:$E$528,0)),IF(AND(B31&lt;&gt;"",$H$17=DATA3!$AU$14),INDEX(DATA2!$C$827:$C$1069,MATCH(B31,DATA2!$E$827:$E$1069,0)),IF(AND(B31&lt;&gt;"",$H$17=DATA3!$AU$15),INDEX(DATA2!$C$1369:$C$1610,MATCH(B31,DATA2!$E$1369:$E$1610,0)),""))))))</f>
        <v/>
      </c>
      <c r="F31" s="345"/>
      <c r="G31" s="345"/>
      <c r="H31" s="345"/>
      <c r="I31" s="346"/>
      <c r="J31" s="307"/>
      <c r="K31" s="308"/>
      <c r="L31" s="309"/>
      <c r="M31" s="347" t="str">
        <f>IF(AND(J31&lt;&gt;"",$H$17=DATA3!$AU$10),INDEX(DATA2!$AU$14:$AU$256,MATCH($E31,DATA2!$C$14:$C$256,0)),IF(AND(J31&lt;&gt;"",$H$17=DATA3!$AU$11),INDEX(DATA2!$AU$557:$AU$798,MATCH($E31,DATA2!$C$557:$C$798,0)),IF(AND(J31&lt;&gt;"",$H$17=DATA3!$AU$12),INDEX(DATA2!$AU$1098:$AU$1340,MATCH($E31,DATA2!$C$1098:$C$1340,0)),IF(AND(J31&lt;&gt;"",$H$17=DATA3!$AU$13),INDEX(DATA2!$AU$287:$AU$528,MATCH($E31,DATA2!$C$287:$C$528,0)),IF(AND(J31&lt;&gt;"",$H$17=DATA3!$AU$14),INDEX(DATA2!$AU$827:$AU$1069,MATCH($E31,DATA2!$C$827:$C$1069,0)),IF(AND(J31&lt;&gt;"",$H$17=DATA3!$AU$15),INDEX(DATA2!$AU$1369:$AU$1610,MATCH($E31,DATA2!$C$1369:$C$1610,0)),""))))))</f>
        <v/>
      </c>
      <c r="N31" s="348"/>
      <c r="O31" s="441" t="str">
        <f>IF(AND($M31&lt;&gt;"",$H$17=DATA3!$AU$10),(INDEX(DATA2!$AV$14:$AY$256,MATCH(E31,DATA2!$C$14:$C$256,0),MATCH($F$15,DATA2!$AV$3:$AY$3,0))*(1+UP!$A$3)),IF(AND($M31&lt;&gt;"",$H$17=DATA3!$AU$11),(INDEX(DATA2!$AV$557:$AY$798,MATCH(E31,DATA2!$C$557:$C$798,0),MATCH($F$15,DATA2!$AV$3:$AY$3,0))*(1+UP!$A$3)),IF(AND($M31&lt;&gt;"",$H$17=DATA3!$AU$12),(INDEX(DATA2!$AV$1098:$AY$1340,MATCH(E31,DATA2!$C$1098:$C$1340,0),MATCH($F$15,DATA2!$AV$3:$AY$3,0))*(1+UP!$A$3)),IF(AND($M31&lt;&gt;"",$H$17=DATA3!$AU$13),(INDEX(DATA2!$AV$287:$AY$528,MATCH(E31,DATA2!$C$287:$C$528,0),MATCH($F$15,DATA2!$AV$3:$AY$3,0))*(1+UP!$A$3)),IF(AND($M31&lt;&gt;"",$H$17=DATA3!$AU$14),(INDEX(DATA2!$AV$827:$AY$1069,MATCH(E31,DATA2!$C$827:$C$1069,0),MATCH($F$15,DATA2!$AV$3:$AY$3,0))*(1+UP!$A$3)),IF(AND($M31&lt;&gt;"",$H$17=DATA3!$AU$15),(INDEX(DATA2!$AV$1369:$AY$1610,MATCH(E31,DATA2!$C$1369:$C$1610,0),MATCH($F$15,DATA2!$AV$3:$AY$3,0))*(1+UP!$A$3)),""))))))</f>
        <v/>
      </c>
      <c r="P31" s="442" t="e">
        <f>IF(AND($M31&lt;&gt;"",$H$17=#REF!),(INDEX(DATA2!$AV$5:$BA$5,MATCH(F31,DATA2!$C$5:$C$5,0),MATCH(#REF!,DATA2!$AV$3:$BA$3,0))),IF(AND($M31&lt;&gt;"",$H$17=#REF!),(INDEX(DATA2!$AV$5:$BA$5,MATCH(F31,DATA2!$C$5:$C$5,0),MATCH(#REF!,DATA2!$AV$3:$BA$3,0))),IF(AND($M31&lt;&gt;"",$H$17=#REF!),(INDEX(DATA2!$AV$5:$BA$5,MATCH(F31,DATA2!$C$5:$C$5,0),MATCH(#REF!,DATA2!$AV$3:$BA$3,0))),"")))</f>
        <v>#REF!</v>
      </c>
      <c r="Q31" s="347" t="str">
        <f t="shared" si="1"/>
        <v/>
      </c>
      <c r="R31" s="355" t="str">
        <f t="shared" si="0"/>
        <v/>
      </c>
      <c r="S31" s="348" t="str">
        <f t="shared" si="0"/>
        <v/>
      </c>
      <c r="T31" s="443"/>
      <c r="U31" s="444"/>
      <c r="V31" s="444"/>
      <c r="W31" s="445"/>
      <c r="X31" s="5"/>
      <c r="Y31" s="235"/>
      <c r="Z31" s="282" t="s">
        <v>34</v>
      </c>
      <c r="AA31" s="282"/>
      <c r="AB31" s="282"/>
      <c r="AC31" s="446" t="str">
        <f>IF(DATA3!AZ20&gt;0,"LABASSEMBLE","")</f>
        <v/>
      </c>
      <c r="AD31" s="447"/>
      <c r="AE31" s="447"/>
      <c r="AF31" s="447"/>
      <c r="AG31" s="447"/>
      <c r="AH31" s="447"/>
      <c r="AI31" s="411" t="str">
        <f>IF(AC31&lt;&gt;"",J60," ")</f>
        <v xml:space="preserve"> </v>
      </c>
      <c r="AJ31" s="410"/>
      <c r="AK31" s="411" t="str">
        <f>IF(AC31&lt;&gt;"",30," ")</f>
        <v xml:space="preserve"> </v>
      </c>
      <c r="AL31" s="410"/>
      <c r="AM31" s="409">
        <f>IF(AC31&lt;&gt;"",AI31*AK31,0)</f>
        <v>0</v>
      </c>
      <c r="AN31" s="410"/>
      <c r="AO31" s="410"/>
    </row>
    <row r="32" spans="1:50" ht="15" customHeight="1" x14ac:dyDescent="0.25">
      <c r="A32" s="235">
        <v>8</v>
      </c>
      <c r="B32" s="341"/>
      <c r="C32" s="342"/>
      <c r="D32" s="343"/>
      <c r="E32" s="344" t="str">
        <f>IF(AND(B32&lt;&gt;"",$H$17=DATA3!$AU$10),INDEX(DATA2!$C$14:$C$256,MATCH(B32,DATA2!$E$14:$E$256,0)),IF(AND(B32&lt;&gt;"",$H$17=DATA3!$AU$11),INDEX(DATA2!$C$557:$C$798,MATCH(B32,DATA2!$E$557:$E$798,0)),IF(AND(B32&lt;&gt;"",$H$17=DATA3!$AU$12),INDEX(DATA2!$C$1098:$C$1340,MATCH(B32,DATA2!$E$1098:$E$1340,0)),IF(AND(B32&lt;&gt;"",$H$17=DATA3!$AU$13),INDEX(DATA2!$C$287:$C$528,MATCH(B32,DATA2!$E$287:$E$528,0)),IF(AND(B32&lt;&gt;"",$H$17=DATA3!$AU$14),INDEX(DATA2!$C$827:$C$1069,MATCH(B32,DATA2!$E$827:$E$1069,0)),IF(AND(B32&lt;&gt;"",$H$17=DATA3!$AU$15),INDEX(DATA2!$C$1369:$C$1610,MATCH(B32,DATA2!$E$1369:$E$1610,0)),""))))))</f>
        <v/>
      </c>
      <c r="F32" s="345"/>
      <c r="G32" s="345"/>
      <c r="H32" s="345"/>
      <c r="I32" s="346"/>
      <c r="J32" s="307"/>
      <c r="K32" s="308"/>
      <c r="L32" s="309"/>
      <c r="M32" s="347" t="str">
        <f>IF(AND(J32&lt;&gt;"",$H$17=DATA3!$AU$10),INDEX(DATA2!$AU$14:$AU$256,MATCH($E32,DATA2!$C$14:$C$256,0)),IF(AND(J32&lt;&gt;"",$H$17=DATA3!$AU$11),INDEX(DATA2!$AU$557:$AU$798,MATCH($E32,DATA2!$C$557:$C$798,0)),IF(AND(J32&lt;&gt;"",$H$17=DATA3!$AU$12),INDEX(DATA2!$AU$1098:$AU$1340,MATCH($E32,DATA2!$C$1098:$C$1340,0)),IF(AND(J32&lt;&gt;"",$H$17=DATA3!$AU$13),INDEX(DATA2!$AU$287:$AU$528,MATCH($E32,DATA2!$C$287:$C$528,0)),IF(AND(J32&lt;&gt;"",$H$17=DATA3!$AU$14),INDEX(DATA2!$AU$827:$AU$1069,MATCH($E32,DATA2!$C$827:$C$1069,0)),IF(AND(J32&lt;&gt;"",$H$17=DATA3!$AU$15),INDEX(DATA2!$AU$1369:$AU$1610,MATCH($E32,DATA2!$C$1369:$C$1610,0)),""))))))</f>
        <v/>
      </c>
      <c r="N32" s="348"/>
      <c r="O32" s="441" t="str">
        <f>IF(AND($M32&lt;&gt;"",$H$17=DATA3!$AU$10),(INDEX(DATA2!$AV$14:$AY$256,MATCH(E32,DATA2!$C$14:$C$256,0),MATCH($F$15,DATA2!$AV$3:$AY$3,0))*(1+UP!$A$3)),IF(AND($M32&lt;&gt;"",$H$17=DATA3!$AU$11),(INDEX(DATA2!$AV$557:$AY$798,MATCH(E32,DATA2!$C$557:$C$798,0),MATCH($F$15,DATA2!$AV$3:$AY$3,0))*(1+UP!$A$3)),IF(AND($M32&lt;&gt;"",$H$17=DATA3!$AU$12),(INDEX(DATA2!$AV$1098:$AY$1340,MATCH(E32,DATA2!$C$1098:$C$1340,0),MATCH($F$15,DATA2!$AV$3:$AY$3,0))*(1+UP!$A$3)),IF(AND($M32&lt;&gt;"",$H$17=DATA3!$AU$13),(INDEX(DATA2!$AV$287:$AY$528,MATCH(E32,DATA2!$C$287:$C$528,0),MATCH($F$15,DATA2!$AV$3:$AY$3,0))*(1+UP!$A$3)),IF(AND($M32&lt;&gt;"",$H$17=DATA3!$AU$14),(INDEX(DATA2!$AV$827:$AY$1069,MATCH(E32,DATA2!$C$827:$C$1069,0),MATCH($F$15,DATA2!$AV$3:$AY$3,0))*(1+UP!$A$3)),IF(AND($M32&lt;&gt;"",$H$17=DATA3!$AU$15),(INDEX(DATA2!$AV$1369:$AY$1610,MATCH(E32,DATA2!$C$1369:$C$1610,0),MATCH($F$15,DATA2!$AV$3:$AY$3,0))*(1+UP!$A$3)),""))))))</f>
        <v/>
      </c>
      <c r="P32" s="442" t="e">
        <f>IF(AND($M32&lt;&gt;"",$H$17=#REF!),(INDEX(DATA2!$AV$5:$BA$5,MATCH(F32,DATA2!$C$5:$C$5,0),MATCH(#REF!,DATA2!$AV$3:$BA$3,0))),IF(AND($M32&lt;&gt;"",$H$17=#REF!),(INDEX(DATA2!$AV$5:$BA$5,MATCH(F32,DATA2!$C$5:$C$5,0),MATCH(#REF!,DATA2!$AV$3:$BA$3,0))),IF(AND($M32&lt;&gt;"",$H$17=#REF!),(INDEX(DATA2!$AV$5:$BA$5,MATCH(F32,DATA2!$C$5:$C$5,0),MATCH(#REF!,DATA2!$AV$3:$BA$3,0))),"")))</f>
        <v>#REF!</v>
      </c>
      <c r="Q32" s="347" t="str">
        <f t="shared" si="1"/>
        <v/>
      </c>
      <c r="R32" s="355" t="str">
        <f t="shared" si="0"/>
        <v/>
      </c>
      <c r="S32" s="348" t="str">
        <f t="shared" si="0"/>
        <v/>
      </c>
      <c r="T32" s="443"/>
      <c r="U32" s="444"/>
      <c r="V32" s="444"/>
      <c r="W32" s="445"/>
      <c r="X32" s="5"/>
      <c r="Y32" s="235"/>
      <c r="Z32" s="282"/>
      <c r="AA32" s="282"/>
      <c r="AB32" s="282"/>
      <c r="AC32" s="405" t="str">
        <f>IF(DATA3!AZ22&gt;0,"LABREPACKAGE","")</f>
        <v/>
      </c>
      <c r="AD32" s="406"/>
      <c r="AE32" s="406"/>
      <c r="AF32" s="406"/>
      <c r="AG32" s="406"/>
      <c r="AH32" s="406"/>
      <c r="AI32" s="404" t="str">
        <f>IF(AC32&lt;&gt;"",J60,"")</f>
        <v/>
      </c>
      <c r="AJ32" s="403"/>
      <c r="AK32" s="404" t="str">
        <f>IF(AC32&lt;&gt;"",10,"")</f>
        <v/>
      </c>
      <c r="AL32" s="403"/>
      <c r="AM32" s="402">
        <f>IF(AC32&lt;&gt;"",AI32*AK32,0)</f>
        <v>0</v>
      </c>
      <c r="AN32" s="403"/>
      <c r="AO32" s="403"/>
    </row>
    <row r="33" spans="1:41" ht="15" customHeight="1" x14ac:dyDescent="0.25">
      <c r="A33" s="235">
        <v>9</v>
      </c>
      <c r="B33" s="341"/>
      <c r="C33" s="342"/>
      <c r="D33" s="343"/>
      <c r="E33" s="344" t="str">
        <f>IF(AND(B33&lt;&gt;"",$H$17=DATA3!$AU$10),INDEX(DATA2!$C$14:$C$256,MATCH(B33,DATA2!$E$14:$E$256,0)),IF(AND(B33&lt;&gt;"",$H$17=DATA3!$AU$11),INDEX(DATA2!$C$557:$C$798,MATCH(B33,DATA2!$E$557:$E$798,0)),IF(AND(B33&lt;&gt;"",$H$17=DATA3!$AU$12),INDEX(DATA2!$C$1098:$C$1340,MATCH(B33,DATA2!$E$1098:$E$1340,0)),IF(AND(B33&lt;&gt;"",$H$17=DATA3!$AU$13),INDEX(DATA2!$C$287:$C$528,MATCH(B33,DATA2!$E$287:$E$528,0)),IF(AND(B33&lt;&gt;"",$H$17=DATA3!$AU$14),INDEX(DATA2!$C$827:$C$1069,MATCH(B33,DATA2!$E$827:$E$1069,0)),IF(AND(B33&lt;&gt;"",$H$17=DATA3!$AU$15),INDEX(DATA2!$C$1369:$C$1610,MATCH(B33,DATA2!$E$1369:$E$1610,0)),""))))))</f>
        <v/>
      </c>
      <c r="F33" s="345"/>
      <c r="G33" s="345"/>
      <c r="H33" s="345"/>
      <c r="I33" s="346"/>
      <c r="J33" s="307"/>
      <c r="K33" s="308"/>
      <c r="L33" s="309"/>
      <c r="M33" s="347" t="str">
        <f>IF(AND(J33&lt;&gt;"",$H$17=DATA3!$AU$10),INDEX(DATA2!$AU$14:$AU$256,MATCH($E33,DATA2!$C$14:$C$256,0)),IF(AND(J33&lt;&gt;"",$H$17=DATA3!$AU$11),INDEX(DATA2!$AU$557:$AU$798,MATCH($E33,DATA2!$C$557:$C$798,0)),IF(AND(J33&lt;&gt;"",$H$17=DATA3!$AU$12),INDEX(DATA2!$AU$1098:$AU$1340,MATCH($E33,DATA2!$C$1098:$C$1340,0)),IF(AND(J33&lt;&gt;"",$H$17=DATA3!$AU$13),INDEX(DATA2!$AU$287:$AU$528,MATCH($E33,DATA2!$C$287:$C$528,0)),IF(AND(J33&lt;&gt;"",$H$17=DATA3!$AU$14),INDEX(DATA2!$AU$827:$AU$1069,MATCH($E33,DATA2!$C$827:$C$1069,0)),IF(AND(J33&lt;&gt;"",$H$17=DATA3!$AU$15),INDEX(DATA2!$AU$1369:$AU$1610,MATCH($E33,DATA2!$C$1369:$C$1610,0)),""))))))</f>
        <v/>
      </c>
      <c r="N33" s="348"/>
      <c r="O33" s="441" t="str">
        <f>IF(AND($M33&lt;&gt;"",$H$17=DATA3!$AU$10),(INDEX(DATA2!$AV$14:$AY$256,MATCH(E33,DATA2!$C$14:$C$256,0),MATCH($F$15,DATA2!$AV$3:$AY$3,0))*(1+UP!$A$3)),IF(AND($M33&lt;&gt;"",$H$17=DATA3!$AU$11),(INDEX(DATA2!$AV$557:$AY$798,MATCH(E33,DATA2!$C$557:$C$798,0),MATCH($F$15,DATA2!$AV$3:$AY$3,0))*(1+UP!$A$3)),IF(AND($M33&lt;&gt;"",$H$17=DATA3!$AU$12),(INDEX(DATA2!$AV$1098:$AY$1340,MATCH(E33,DATA2!$C$1098:$C$1340,0),MATCH($F$15,DATA2!$AV$3:$AY$3,0))*(1+UP!$A$3)),IF(AND($M33&lt;&gt;"",$H$17=DATA3!$AU$13),(INDEX(DATA2!$AV$287:$AY$528,MATCH(E33,DATA2!$C$287:$C$528,0),MATCH($F$15,DATA2!$AV$3:$AY$3,0))*(1+UP!$A$3)),IF(AND($M33&lt;&gt;"",$H$17=DATA3!$AU$14),(INDEX(DATA2!$AV$827:$AY$1069,MATCH(E33,DATA2!$C$827:$C$1069,0),MATCH($F$15,DATA2!$AV$3:$AY$3,0))*(1+UP!$A$3)),IF(AND($M33&lt;&gt;"",$H$17=DATA3!$AU$15),(INDEX(DATA2!$AV$1369:$AY$1610,MATCH(E33,DATA2!$C$1369:$C$1610,0),MATCH($F$15,DATA2!$AV$3:$AY$3,0))*(1+UP!$A$3)),""))))))</f>
        <v/>
      </c>
      <c r="P33" s="442" t="e">
        <f>IF(AND($M33&lt;&gt;"",$H$17=#REF!),(INDEX(DATA2!$AV$5:$BA$5,MATCH(F33,DATA2!$C$5:$C$5,0),MATCH(#REF!,DATA2!$AV$3:$BA$3,0))),IF(AND($M33&lt;&gt;"",$H$17=#REF!),(INDEX(DATA2!$AV$5:$BA$5,MATCH(F33,DATA2!$C$5:$C$5,0),MATCH(#REF!,DATA2!$AV$3:$BA$3,0))),IF(AND($M33&lt;&gt;"",$H$17=#REF!),(INDEX(DATA2!$AV$5:$BA$5,MATCH(F33,DATA2!$C$5:$C$5,0),MATCH(#REF!,DATA2!$AV$3:$BA$3,0))),"")))</f>
        <v>#REF!</v>
      </c>
      <c r="Q33" s="347" t="str">
        <f t="shared" si="1"/>
        <v/>
      </c>
      <c r="R33" s="355" t="str">
        <f t="shared" si="0"/>
        <v/>
      </c>
      <c r="S33" s="348" t="str">
        <f t="shared" si="0"/>
        <v/>
      </c>
      <c r="T33" s="443"/>
      <c r="U33" s="444"/>
      <c r="V33" s="444"/>
      <c r="W33" s="445"/>
      <c r="X33" s="5"/>
      <c r="Y33" s="235"/>
      <c r="Z33" s="235"/>
      <c r="AA33" s="235"/>
      <c r="AB33" s="235"/>
      <c r="AC33" s="235"/>
      <c r="AD33" s="235"/>
      <c r="AE33" s="235"/>
      <c r="AF33" s="235"/>
      <c r="AG33" s="235"/>
      <c r="AH33" s="349" t="s">
        <v>261</v>
      </c>
      <c r="AI33" s="235"/>
      <c r="AJ33" s="235"/>
      <c r="AK33" s="235"/>
      <c r="AL33" s="235"/>
      <c r="AM33" s="235"/>
      <c r="AN33" s="235"/>
      <c r="AO33" s="235"/>
    </row>
    <row r="34" spans="1:41" x14ac:dyDescent="0.25">
      <c r="A34" s="235">
        <v>10</v>
      </c>
      <c r="B34" s="341"/>
      <c r="C34" s="342"/>
      <c r="D34" s="343"/>
      <c r="E34" s="344" t="str">
        <f>IF(AND(B34&lt;&gt;"",$H$17=DATA3!$AU$10),INDEX(DATA2!$C$14:$C$256,MATCH(B34,DATA2!$E$14:$E$256,0)),IF(AND(B34&lt;&gt;"",$H$17=DATA3!$AU$11),INDEX(DATA2!$C$557:$C$798,MATCH(B34,DATA2!$E$557:$E$798,0)),IF(AND(B34&lt;&gt;"",$H$17=DATA3!$AU$12),INDEX(DATA2!$C$1098:$C$1340,MATCH(B34,DATA2!$E$1098:$E$1340,0)),IF(AND(B34&lt;&gt;"",$H$17=DATA3!$AU$13),INDEX(DATA2!$C$287:$C$528,MATCH(B34,DATA2!$E$287:$E$528,0)),IF(AND(B34&lt;&gt;"",$H$17=DATA3!$AU$14),INDEX(DATA2!$C$827:$C$1069,MATCH(B34,DATA2!$E$827:$E$1069,0)),IF(AND(B34&lt;&gt;"",$H$17=DATA3!$AU$15),INDEX(DATA2!$C$1369:$C$1610,MATCH(B34,DATA2!$E$1369:$E$1610,0)),""))))))</f>
        <v/>
      </c>
      <c r="F34" s="345"/>
      <c r="G34" s="345"/>
      <c r="H34" s="345"/>
      <c r="I34" s="346"/>
      <c r="J34" s="307"/>
      <c r="K34" s="308"/>
      <c r="L34" s="309"/>
      <c r="M34" s="347" t="str">
        <f>IF(AND(J34&lt;&gt;"",$H$17=DATA3!$AU$10),INDEX(DATA2!$AU$14:$AU$256,MATCH($E34,DATA2!$C$14:$C$256,0)),IF(AND(J34&lt;&gt;"",$H$17=DATA3!$AU$11),INDEX(DATA2!$AU$557:$AU$798,MATCH($E34,DATA2!$C$557:$C$798,0)),IF(AND(J34&lt;&gt;"",$H$17=DATA3!$AU$12),INDEX(DATA2!$AU$1098:$AU$1340,MATCH($E34,DATA2!$C$1098:$C$1340,0)),IF(AND(J34&lt;&gt;"",$H$17=DATA3!$AU$13),INDEX(DATA2!$AU$287:$AU$528,MATCH($E34,DATA2!$C$287:$C$528,0)),IF(AND(J34&lt;&gt;"",$H$17=DATA3!$AU$14),INDEX(DATA2!$AU$827:$AU$1069,MATCH($E34,DATA2!$C$827:$C$1069,0)),IF(AND(J34&lt;&gt;"",$H$17=DATA3!$AU$15),INDEX(DATA2!$AU$1369:$AU$1610,MATCH($E34,DATA2!$C$1369:$C$1610,0)),""))))))</f>
        <v/>
      </c>
      <c r="N34" s="348"/>
      <c r="O34" s="441" t="str">
        <f>IF(AND($M34&lt;&gt;"",$H$17=DATA3!$AU$10),(INDEX(DATA2!$AV$14:$AY$256,MATCH(E34,DATA2!$C$14:$C$256,0),MATCH($F$15,DATA2!$AV$3:$AY$3,0))*(1+UP!$A$3)),IF(AND($M34&lt;&gt;"",$H$17=DATA3!$AU$11),(INDEX(DATA2!$AV$557:$AY$798,MATCH(E34,DATA2!$C$557:$C$798,0),MATCH($F$15,DATA2!$AV$3:$AY$3,0))*(1+UP!$A$3)),IF(AND($M34&lt;&gt;"",$H$17=DATA3!$AU$12),(INDEX(DATA2!$AV$1098:$AY$1340,MATCH(E34,DATA2!$C$1098:$C$1340,0),MATCH($F$15,DATA2!$AV$3:$AY$3,0))*(1+UP!$A$3)),IF(AND($M34&lt;&gt;"",$H$17=DATA3!$AU$13),(INDEX(DATA2!$AV$287:$AY$528,MATCH(E34,DATA2!$C$287:$C$528,0),MATCH($F$15,DATA2!$AV$3:$AY$3,0))*(1+UP!$A$3)),IF(AND($M34&lt;&gt;"",$H$17=DATA3!$AU$14),(INDEX(DATA2!$AV$827:$AY$1069,MATCH(E34,DATA2!$C$827:$C$1069,0),MATCH($F$15,DATA2!$AV$3:$AY$3,0))*(1+UP!$A$3)),IF(AND($M34&lt;&gt;"",$H$17=DATA3!$AU$15),(INDEX(DATA2!$AV$1369:$AY$1610,MATCH(E34,DATA2!$C$1369:$C$1610,0),MATCH($F$15,DATA2!$AV$3:$AY$3,0))*(1+UP!$A$3)),""))))))</f>
        <v/>
      </c>
      <c r="P34" s="442" t="e">
        <f>IF(AND($M34&lt;&gt;"",$H$17=#REF!),(INDEX(DATA2!$AV$5:$BA$5,MATCH(F34,DATA2!$C$5:$C$5,0),MATCH(#REF!,DATA2!$AV$3:$BA$3,0))),IF(AND($M34&lt;&gt;"",$H$17=#REF!),(INDEX(DATA2!$AV$5:$BA$5,MATCH(F34,DATA2!$C$5:$C$5,0),MATCH(#REF!,DATA2!$AV$3:$BA$3,0))),IF(AND($M34&lt;&gt;"",$H$17=#REF!),(INDEX(DATA2!$AV$5:$BA$5,MATCH(F34,DATA2!$C$5:$C$5,0),MATCH(#REF!,DATA2!$AV$3:$BA$3,0))),"")))</f>
        <v>#REF!</v>
      </c>
      <c r="Q34" s="347" t="str">
        <f t="shared" si="1"/>
        <v/>
      </c>
      <c r="R34" s="355" t="str">
        <f t="shared" si="0"/>
        <v/>
      </c>
      <c r="S34" s="348" t="str">
        <f t="shared" si="0"/>
        <v/>
      </c>
      <c r="T34" s="443"/>
      <c r="U34" s="444"/>
      <c r="V34" s="444"/>
      <c r="W34" s="445"/>
      <c r="X34" s="5"/>
      <c r="Y34" s="236"/>
      <c r="Z34" s="269" t="s">
        <v>356</v>
      </c>
      <c r="AA34" s="236"/>
      <c r="AB34" s="236"/>
      <c r="AC34" s="236"/>
      <c r="AD34" s="268" t="s">
        <v>357</v>
      </c>
      <c r="AE34" s="236"/>
      <c r="AF34" s="236"/>
      <c r="AG34" s="236"/>
      <c r="AH34" s="351"/>
      <c r="AI34" s="268" t="s">
        <v>350</v>
      </c>
      <c r="AJ34" s="236"/>
      <c r="AK34" s="268" t="s">
        <v>358</v>
      </c>
      <c r="AL34" s="236"/>
      <c r="AM34" s="268" t="s">
        <v>352</v>
      </c>
      <c r="AN34" s="236"/>
      <c r="AO34" s="236"/>
    </row>
    <row r="35" spans="1:41" x14ac:dyDescent="0.25">
      <c r="A35" s="235">
        <v>11</v>
      </c>
      <c r="B35" s="341"/>
      <c r="C35" s="342"/>
      <c r="D35" s="343"/>
      <c r="E35" s="344" t="str">
        <f>IF(AND(B35&lt;&gt;"",$H$17=DATA3!$AU$10),INDEX(DATA2!$C$14:$C$256,MATCH(B35,DATA2!$E$14:$E$256,0)),IF(AND(B35&lt;&gt;"",$H$17=DATA3!$AU$11),INDEX(DATA2!$C$557:$C$798,MATCH(B35,DATA2!$E$557:$E$798,0)),IF(AND(B35&lt;&gt;"",$H$17=DATA3!$AU$12),INDEX(DATA2!$C$1098:$C$1340,MATCH(B35,DATA2!$E$1098:$E$1340,0)),IF(AND(B35&lt;&gt;"",$H$17=DATA3!$AU$13),INDEX(DATA2!$C$287:$C$528,MATCH(B35,DATA2!$E$287:$E$528,0)),IF(AND(B35&lt;&gt;"",$H$17=DATA3!$AU$14),INDEX(DATA2!$C$827:$C$1069,MATCH(B35,DATA2!$E$827:$E$1069,0)),IF(AND(B35&lt;&gt;"",$H$17=DATA3!$AU$15),INDEX(DATA2!$C$1369:$C$1610,MATCH(B35,DATA2!$E$1369:$E$1610,0)),""))))))</f>
        <v/>
      </c>
      <c r="F35" s="345"/>
      <c r="G35" s="345"/>
      <c r="H35" s="345"/>
      <c r="I35" s="346"/>
      <c r="J35" s="307"/>
      <c r="K35" s="308"/>
      <c r="L35" s="309"/>
      <c r="M35" s="347" t="str">
        <f>IF(AND(J35&lt;&gt;"",$H$17=DATA3!$AU$10),INDEX(DATA2!$AU$14:$AU$256,MATCH($E35,DATA2!$C$14:$C$256,0)),IF(AND(J35&lt;&gt;"",$H$17=DATA3!$AU$11),INDEX(DATA2!$AU$557:$AU$798,MATCH($E35,DATA2!$C$557:$C$798,0)),IF(AND(J35&lt;&gt;"",$H$17=DATA3!$AU$12),INDEX(DATA2!$AU$1098:$AU$1340,MATCH($E35,DATA2!$C$1098:$C$1340,0)),IF(AND(J35&lt;&gt;"",$H$17=DATA3!$AU$13),INDEX(DATA2!$AU$287:$AU$528,MATCH($E35,DATA2!$C$287:$C$528,0)),IF(AND(J35&lt;&gt;"",$H$17=DATA3!$AU$14),INDEX(DATA2!$AU$827:$AU$1069,MATCH($E35,DATA2!$C$827:$C$1069,0)),IF(AND(J35&lt;&gt;"",$H$17=DATA3!$AU$15),INDEX(DATA2!$AU$1369:$AU$1610,MATCH($E35,DATA2!$C$1369:$C$1610,0)),""))))))</f>
        <v/>
      </c>
      <c r="N35" s="348"/>
      <c r="O35" s="441" t="str">
        <f>IF(AND($M35&lt;&gt;"",$H$17=DATA3!$AU$10),(INDEX(DATA2!$AV$14:$AY$256,MATCH(E35,DATA2!$C$14:$C$256,0),MATCH($F$15,DATA2!$AV$3:$AY$3,0))*(1+UP!$A$3)),IF(AND($M35&lt;&gt;"",$H$17=DATA3!$AU$11),(INDEX(DATA2!$AV$557:$AY$798,MATCH(E35,DATA2!$C$557:$C$798,0),MATCH($F$15,DATA2!$AV$3:$AY$3,0))*(1+UP!$A$3)),IF(AND($M35&lt;&gt;"",$H$17=DATA3!$AU$12),(INDEX(DATA2!$AV$1098:$AY$1340,MATCH(E35,DATA2!$C$1098:$C$1340,0),MATCH($F$15,DATA2!$AV$3:$AY$3,0))*(1+UP!$A$3)),IF(AND($M35&lt;&gt;"",$H$17=DATA3!$AU$13),(INDEX(DATA2!$AV$287:$AY$528,MATCH(E35,DATA2!$C$287:$C$528,0),MATCH($F$15,DATA2!$AV$3:$AY$3,0))*(1+UP!$A$3)),IF(AND($M35&lt;&gt;"",$H$17=DATA3!$AU$14),(INDEX(DATA2!$AV$827:$AY$1069,MATCH(E35,DATA2!$C$827:$C$1069,0),MATCH($F$15,DATA2!$AV$3:$AY$3,0))*(1+UP!$A$3)),IF(AND($M35&lt;&gt;"",$H$17=DATA3!$AU$15),(INDEX(DATA2!$AV$1369:$AY$1610,MATCH(E35,DATA2!$C$1369:$C$1610,0),MATCH($F$15,DATA2!$AV$3:$AY$3,0))*(1+UP!$A$3)),""))))))</f>
        <v/>
      </c>
      <c r="P35" s="442" t="e">
        <f>IF(AND($M35&lt;&gt;"",$H$17=#REF!),(INDEX(DATA2!$AV$5:$BA$5,MATCH(F35,DATA2!$C$5:$C$5,0),MATCH(#REF!,DATA2!$AV$3:$BA$3,0))),IF(AND($M35&lt;&gt;"",$H$17=#REF!),(INDEX(DATA2!$AV$5:$BA$5,MATCH(F35,DATA2!$C$5:$C$5,0),MATCH(#REF!,DATA2!$AV$3:$BA$3,0))),IF(AND($M35&lt;&gt;"",$H$17=#REF!),(INDEX(DATA2!$AV$5:$BA$5,MATCH(F35,DATA2!$C$5:$C$5,0),MATCH(#REF!,DATA2!$AV$3:$BA$3,0))),"")))</f>
        <v>#REF!</v>
      </c>
      <c r="Q35" s="347" t="str">
        <f t="shared" si="1"/>
        <v/>
      </c>
      <c r="R35" s="355" t="str">
        <f t="shared" si="0"/>
        <v/>
      </c>
      <c r="S35" s="348" t="str">
        <f t="shared" si="0"/>
        <v/>
      </c>
      <c r="T35" s="443"/>
      <c r="U35" s="444"/>
      <c r="V35" s="444"/>
      <c r="W35" s="445"/>
      <c r="X35" s="5"/>
      <c r="Y35" s="235">
        <v>1</v>
      </c>
      <c r="Z35" s="341"/>
      <c r="AA35" s="342"/>
      <c r="AB35" s="343"/>
      <c r="AC35" s="352" t="str">
        <f>IF(AND(Z35&lt;&gt;"",$H$17=DATA3!$AU$10),INDEX(DATA2!$C$261:$C$280,MATCH(Z35,DATA2!$E$261:$E$280,0)),IF(AND(Z35&lt;&gt;"",$H$17=DATA3!$AU$11),INDEX(DATA2!$C$801:$C$820,MATCH(Z35,DATA2!$E$801:$E$820,0)),IF(AND(Z35&lt;&gt;"",$H$17=DATA3!$AU$12),INDEX(DATA2!$C$1343:$C$1362,MATCH(Z35,DATA2!$E$1343:$E$1362,0)),IF(AND(Z35&lt;&gt;"",$H$17=DATA3!$AU$13),INDEX(DATA2!$C$531:$C$550,MATCH(Z35,DATA2!$E$531:$E$550,0)),IF(AND(Z35&lt;&gt;"",$H$17=DATA3!$AU$14),INDEX(DATA2!$C$1072:$C$1091,MATCH(Z35,DATA2!$E$1072:$E$1091,0)),IF(AND(Z35&lt;&gt;"",$H$17=DATA3!$AU$15),INDEX(DATA2!$C$1613:$C$1632,MATCH(Z35,DATA2!$E$1613:$E$1632,0)),""))))))</f>
        <v/>
      </c>
      <c r="AD35" s="353"/>
      <c r="AE35" s="353"/>
      <c r="AF35" s="353"/>
      <c r="AG35" s="354"/>
      <c r="AH35" s="310"/>
      <c r="AI35" s="347" t="str">
        <f>IF(AND(Z35&lt;&gt;"",$H$17=DATA3!$AU$10),INDEX(DATA2!$AU$261:$AU$280,MATCH($AC35,DATA2!$C$261:$C$280,0)),IF(AND(Z35&lt;&gt;"",$H$17=DATA3!$AU$11),INDEX(DATA2!$AU$801:$AU$820,MATCH($AC35,DATA2!$C$801:$C$820,0)),IF(AND(Z35&lt;&gt;"",$H$17=DATA3!$AU$12),INDEX(DATA2!$AU$1343:$AU$1362,MATCH($AC35,DATA2!$C$1343:$C$1362,0)),IF(AND(Z35&lt;&gt;"",$H$17=DATA3!$AU$13),INDEX(DATA2!$AU$531:$AU$550,MATCH($AC35,DATA2!$C$531:$C$550,0)),IF(AND(Z35&lt;&gt;"",$H$17=DATA3!$AU$14),INDEX(DATA2!$AU$1072:$AU$1091,MATCH($AC35,DATA2!$C$1072:$C$1091,0)),IF(AND(Z35&lt;&gt;"",$H$17=DATA3!$AU$15),INDEX(DATA2!$AU$1613:$AU$1632,MATCH($AC35,DATA2!$C$1613:$C$1632,0)),""))))))</f>
        <v/>
      </c>
      <c r="AJ35" s="354" t="e">
        <f>IF(AND(AG35&lt;&gt;"",$H$17=#REF!),INDEX(DATA2!#REF!,MATCH($V35,DATA2!#REF!,0)),IF(AND(AG35&lt;&gt;"",$H$17=#REF!),INDEX(DATA2!#REF!,MATCH($V35,DATA2!#REF!,0)),IF(AND(AG35&lt;&gt;"",$H$17=#REF!),INDEX(DATA2!#REF!,MATCH($V35,DATA2!#REF!,0)),"")))</f>
        <v>#REF!</v>
      </c>
      <c r="AK35" s="347" t="str">
        <f>IF(AND($Z35&lt;&gt;"",$H$17=DATA3!$AU$10),(INDEX(DATA2!$AV$261:$AY$280,MATCH(AC35,DATA2!$C$261:$C$280,0),MATCH($F$15,DATA2!$AV$3:$AY$3,0))*(1+UP!$A$3)),IF(AND($Z35&lt;&gt;"",$H$17=DATA3!$AU$11),(INDEX(DATA2!$AV$801:$AY$820,MATCH(AC35,DATA2!$C$801:$C$820,0),MATCH($F$15,DATA2!$AV$3:$AY$3,0))*(1+UP!$A$3)),IF(AND($Z35&lt;&gt;"",$H$17=DATA3!$AU$12),(INDEX(DATA2!$AV$1343:$AY$1362,MATCH(AC35,DATA2!$C$1343:$C$1362,0),MATCH($F$15,DATA2!$AV$3:$AY$3,0))*(1+UP!$A$3)),IF(AND($Z35&lt;&gt;"",$H$17=DATA3!$AU$13),(INDEX(DATA2!$AV$531:$AY$550,MATCH(AC35,DATA2!$C$531:$C$550,0),MATCH($F$15,DATA2!$AV$3:$AY$3,0))*(1+UP!$A$3)),IF(AND($Z35&lt;&gt;"",$H$17=DATA3!$AU$14),(INDEX(DATA2!$AV$1072:$AY$1091,MATCH(AC35,DATA2!$C$1072:$C$1091,0),MATCH($F$15,DATA2!$AV$3:$AY$3,0))*(1+UP!$A$3)),IF(AND($Z35&lt;&gt;"",$H$17=DATA3!$AU$15),(INDEX(DATA2!$AV$1613:$AY$1632,MATCH(AC35,DATA2!$C$1613:$C$1632,0),MATCH($F$15,DATA2!$AV$3:$AY$3,0))*(1+UP!$A$3)),""))))))</f>
        <v/>
      </c>
      <c r="AL35" s="354"/>
      <c r="AM35" s="347" t="str">
        <f>IF($AH35&lt;&gt;"",$AK35*$AH35,"")</f>
        <v/>
      </c>
      <c r="AN35" s="355"/>
      <c r="AO35" s="348"/>
    </row>
    <row r="36" spans="1:41" x14ac:dyDescent="0.25">
      <c r="A36" s="235">
        <v>12</v>
      </c>
      <c r="B36" s="341"/>
      <c r="C36" s="342"/>
      <c r="D36" s="343"/>
      <c r="E36" s="344" t="str">
        <f>IF(AND(B36&lt;&gt;"",$H$17=DATA3!$AU$10),INDEX(DATA2!$C$14:$C$256,MATCH(B36,DATA2!$E$14:$E$256,0)),IF(AND(B36&lt;&gt;"",$H$17=DATA3!$AU$11),INDEX(DATA2!$C$557:$C$798,MATCH(B36,DATA2!$E$557:$E$798,0)),IF(AND(B36&lt;&gt;"",$H$17=DATA3!$AU$12),INDEX(DATA2!$C$1098:$C$1340,MATCH(B36,DATA2!$E$1098:$E$1340,0)),IF(AND(B36&lt;&gt;"",$H$17=DATA3!$AU$13),INDEX(DATA2!$C$287:$C$528,MATCH(B36,DATA2!$E$287:$E$528,0)),IF(AND(B36&lt;&gt;"",$H$17=DATA3!$AU$14),INDEX(DATA2!$C$827:$C$1069,MATCH(B36,DATA2!$E$827:$E$1069,0)),IF(AND(B36&lt;&gt;"",$H$17=DATA3!$AU$15),INDEX(DATA2!$C$1369:$C$1610,MATCH(B36,DATA2!$E$1369:$E$1610,0)),""))))))</f>
        <v/>
      </c>
      <c r="F36" s="345"/>
      <c r="G36" s="345"/>
      <c r="H36" s="345"/>
      <c r="I36" s="346"/>
      <c r="J36" s="307"/>
      <c r="K36" s="308"/>
      <c r="L36" s="309"/>
      <c r="M36" s="347" t="str">
        <f>IF(AND(J36&lt;&gt;"",$H$17=DATA3!$AU$10),INDEX(DATA2!$AU$14:$AU$256,MATCH($E36,DATA2!$C$14:$C$256,0)),IF(AND(J36&lt;&gt;"",$H$17=DATA3!$AU$11),INDEX(DATA2!$AU$557:$AU$798,MATCH($E36,DATA2!$C$557:$C$798,0)),IF(AND(J36&lt;&gt;"",$H$17=DATA3!$AU$12),INDEX(DATA2!$AU$1098:$AU$1340,MATCH($E36,DATA2!$C$1098:$C$1340,0)),IF(AND(J36&lt;&gt;"",$H$17=DATA3!$AU$13),INDEX(DATA2!$AU$287:$AU$528,MATCH($E36,DATA2!$C$287:$C$528,0)),IF(AND(J36&lt;&gt;"",$H$17=DATA3!$AU$14),INDEX(DATA2!$AU$827:$AU$1069,MATCH($E36,DATA2!$C$827:$C$1069,0)),IF(AND(J36&lt;&gt;"",$H$17=DATA3!$AU$15),INDEX(DATA2!$AU$1369:$AU$1610,MATCH($E36,DATA2!$C$1369:$C$1610,0)),""))))))</f>
        <v/>
      </c>
      <c r="N36" s="348"/>
      <c r="O36" s="441" t="str">
        <f>IF(AND($M36&lt;&gt;"",$H$17=DATA3!$AU$10),(INDEX(DATA2!$AV$14:$AY$256,MATCH(E36,DATA2!$C$14:$C$256,0),MATCH($F$15,DATA2!$AV$3:$AY$3,0))*(1+UP!$A$3)),IF(AND($M36&lt;&gt;"",$H$17=DATA3!$AU$11),(INDEX(DATA2!$AV$557:$AY$798,MATCH(E36,DATA2!$C$557:$C$798,0),MATCH($F$15,DATA2!$AV$3:$AY$3,0))*(1+UP!$A$3)),IF(AND($M36&lt;&gt;"",$H$17=DATA3!$AU$12),(INDEX(DATA2!$AV$1098:$AY$1340,MATCH(E36,DATA2!$C$1098:$C$1340,0),MATCH($F$15,DATA2!$AV$3:$AY$3,0))*(1+UP!$A$3)),IF(AND($M36&lt;&gt;"",$H$17=DATA3!$AU$13),(INDEX(DATA2!$AV$287:$AY$528,MATCH(E36,DATA2!$C$287:$C$528,0),MATCH($F$15,DATA2!$AV$3:$AY$3,0))*(1+UP!$A$3)),IF(AND($M36&lt;&gt;"",$H$17=DATA3!$AU$14),(INDEX(DATA2!$AV$827:$AY$1069,MATCH(E36,DATA2!$C$827:$C$1069,0),MATCH($F$15,DATA2!$AV$3:$AY$3,0))*(1+UP!$A$3)),IF(AND($M36&lt;&gt;"",$H$17=DATA3!$AU$15),(INDEX(DATA2!$AV$1369:$AY$1610,MATCH(E36,DATA2!$C$1369:$C$1610,0),MATCH($F$15,DATA2!$AV$3:$AY$3,0))*(1+UP!$A$3)),""))))))</f>
        <v/>
      </c>
      <c r="P36" s="442" t="e">
        <f>IF(AND($M36&lt;&gt;"",$H$17=#REF!),(INDEX(DATA2!$AV$5:$BA$5,MATCH(F36,DATA2!$C$5:$C$5,0),MATCH(#REF!,DATA2!$AV$3:$BA$3,0))),IF(AND($M36&lt;&gt;"",$H$17=#REF!),(INDEX(DATA2!$AV$5:$BA$5,MATCH(F36,DATA2!$C$5:$C$5,0),MATCH(#REF!,DATA2!$AV$3:$BA$3,0))),IF(AND($M36&lt;&gt;"",$H$17=#REF!),(INDEX(DATA2!$AV$5:$BA$5,MATCH(F36,DATA2!$C$5:$C$5,0),MATCH(#REF!,DATA2!$AV$3:$BA$3,0))),"")))</f>
        <v>#REF!</v>
      </c>
      <c r="Q36" s="347" t="str">
        <f t="shared" si="1"/>
        <v/>
      </c>
      <c r="R36" s="355" t="str">
        <f t="shared" si="0"/>
        <v/>
      </c>
      <c r="S36" s="348" t="str">
        <f t="shared" si="0"/>
        <v/>
      </c>
      <c r="T36" s="443"/>
      <c r="U36" s="444"/>
      <c r="V36" s="444"/>
      <c r="W36" s="445"/>
      <c r="X36" s="5"/>
      <c r="Y36" s="235">
        <v>2</v>
      </c>
      <c r="Z36" s="341"/>
      <c r="AA36" s="342"/>
      <c r="AB36" s="343"/>
      <c r="AC36" s="352" t="str">
        <f>IF(AND(Z36&lt;&gt;"",$H$17=DATA3!$AU$10),INDEX(DATA2!$C$261:$C$280,MATCH(Z36,DATA2!$E$261:$E$280,0)),IF(AND(Z36&lt;&gt;"",$H$17=DATA3!$AU$11),INDEX(DATA2!$C$801:$C$820,MATCH(Z36,DATA2!$E$801:$E$820,0)),IF(AND(Z36&lt;&gt;"",$H$17=DATA3!$AU$12),INDEX(DATA2!$C$1343:$C$1362,MATCH(Z36,DATA2!$E$1343:$E$1362,0)),IF(AND(Z36&lt;&gt;"",$H$17=DATA3!$AU$13),INDEX(DATA2!$C$531:$C$550,MATCH(Z36,DATA2!$E$531:$E$550,0)),IF(AND(Z36&lt;&gt;"",$H$17=DATA3!$AU$14),INDEX(DATA2!$C$1072:$C$1091,MATCH(Z36,DATA2!$E$1072:$E$1091,0)),IF(AND(Z36&lt;&gt;"",$H$17=DATA3!$AU$15),INDEX(DATA2!$C$1613:$C$1632,MATCH(Z36,DATA2!$E$1613:$E$1632,0)),""))))))</f>
        <v/>
      </c>
      <c r="AD36" s="353"/>
      <c r="AE36" s="353"/>
      <c r="AF36" s="353"/>
      <c r="AG36" s="354"/>
      <c r="AH36" s="310"/>
      <c r="AI36" s="347" t="str">
        <f>IF(AND(Z36&lt;&gt;"",$H$17=DATA3!$AU$10),INDEX(DATA2!$AU$261:$AU$280,MATCH($AC36,DATA2!$C$261:$C$280,0)),IF(AND(Z36&lt;&gt;"",$H$17=DATA3!$AU$11),INDEX(DATA2!$AU$801:$AU$820,MATCH($AC36,DATA2!$C$801:$C$820,0)),IF(AND(Z36&lt;&gt;"",$H$17=DATA3!$AU$12),INDEX(DATA2!$AU$1343:$AU$1362,MATCH($AC36,DATA2!$C$1343:$C$1362,0)),IF(AND(Z36&lt;&gt;"",$H$17=DATA3!$AU$13),INDEX(DATA2!$AU$531:$AU$550,MATCH($AC36,DATA2!$C$531:$C$550,0)),IF(AND(Z36&lt;&gt;"",$H$17=DATA3!$AU$14),INDEX(DATA2!$AU$1072:$AU$1091,MATCH($AC36,DATA2!$C$1072:$C$1091,0)),IF(AND(Z36&lt;&gt;"",$H$17=DATA3!$AU$15),INDEX(DATA2!$AU$1613:$AU$1632,MATCH($AC36,DATA2!$C$1613:$C$1632,0)),""))))))</f>
        <v/>
      </c>
      <c r="AJ36" s="354" t="e">
        <f>IF(AND(AG36&lt;&gt;"",$H$17=#REF!),INDEX(DATA2!#REF!,MATCH($V36,DATA2!#REF!,0)),IF(AND(AG36&lt;&gt;"",$H$17=#REF!),INDEX(DATA2!#REF!,MATCH($V36,DATA2!#REF!,0)),IF(AND(AG36&lt;&gt;"",$H$17=#REF!),INDEX(DATA2!#REF!,MATCH($V36,DATA2!#REF!,0)),"")))</f>
        <v>#REF!</v>
      </c>
      <c r="AK36" s="347" t="str">
        <f>IF(AND($Z36&lt;&gt;"",$H$17=DATA3!$AU$10),(INDEX(DATA2!$AV$261:$AY$280,MATCH(AC36,DATA2!$C$261:$C$280,0),MATCH($F$15,DATA2!$AV$3:$AY$3,0))*(1+UP!$A$3)),IF(AND($Z36&lt;&gt;"",$H$17=DATA3!$AU$11),(INDEX(DATA2!$AV$801:$AY$820,MATCH(AC36,DATA2!$C$801:$C$820,0),MATCH($F$15,DATA2!$AV$3:$AY$3,0))*(1+UP!$A$3)),IF(AND($Z36&lt;&gt;"",$H$17=DATA3!$AU$12),(INDEX(DATA2!$AV$1343:$AY$1362,MATCH(AC36,DATA2!$C$1343:$C$1362,0),MATCH($F$15,DATA2!$AV$3:$AY$3,0))*(1+UP!$A$3)),IF(AND($Z36&lt;&gt;"",$H$17=DATA3!$AU$13),(INDEX(DATA2!$AV$531:$AY$550,MATCH(AC36,DATA2!$C$531:$C$550,0),MATCH($F$15,DATA2!$AV$3:$AY$3,0))*(1+UP!$A$3)),IF(AND($Z36&lt;&gt;"",$H$17=DATA3!$AU$14),(INDEX(DATA2!$AV$1072:$AY$1091,MATCH(AC36,DATA2!$C$1072:$C$1091,0),MATCH($F$15,DATA2!$AV$3:$AY$3,0))*(1+UP!$A$3)),IF(AND($Z36&lt;&gt;"",$H$17=DATA3!$AU$15),(INDEX(DATA2!$AV$1613:$AY$1632,MATCH(AC36,DATA2!$C$1613:$C$1632,0),MATCH($F$15,DATA2!$AV$3:$AY$3,0))*(1+UP!$A$3)),""))))))</f>
        <v/>
      </c>
      <c r="AL36" s="354"/>
      <c r="AM36" s="347" t="str">
        <f t="shared" ref="AM36:AM59" si="2">IF($AH36&lt;&gt;"",$AK36*$AH36,"")</f>
        <v/>
      </c>
      <c r="AN36" s="355"/>
      <c r="AO36" s="348"/>
    </row>
    <row r="37" spans="1:41" x14ac:dyDescent="0.25">
      <c r="A37" s="235">
        <v>13</v>
      </c>
      <c r="B37" s="341"/>
      <c r="C37" s="342"/>
      <c r="D37" s="343"/>
      <c r="E37" s="344" t="str">
        <f>IF(AND(B37&lt;&gt;"",$H$17=DATA3!$AU$10),INDEX(DATA2!$C$14:$C$256,MATCH(B37,DATA2!$E$14:$E$256,0)),IF(AND(B37&lt;&gt;"",$H$17=DATA3!$AU$11),INDEX(DATA2!$C$557:$C$798,MATCH(B37,DATA2!$E$557:$E$798,0)),IF(AND(B37&lt;&gt;"",$H$17=DATA3!$AU$12),INDEX(DATA2!$C$1098:$C$1340,MATCH(B37,DATA2!$E$1098:$E$1340,0)),IF(AND(B37&lt;&gt;"",$H$17=DATA3!$AU$13),INDEX(DATA2!$C$287:$C$528,MATCH(B37,DATA2!$E$287:$E$528,0)),IF(AND(B37&lt;&gt;"",$H$17=DATA3!$AU$14),INDEX(DATA2!$C$827:$C$1069,MATCH(B37,DATA2!$E$827:$E$1069,0)),IF(AND(B37&lt;&gt;"",$H$17=DATA3!$AU$15),INDEX(DATA2!$C$1369:$C$1610,MATCH(B37,DATA2!$E$1369:$E$1610,0)),""))))))</f>
        <v/>
      </c>
      <c r="F37" s="345"/>
      <c r="G37" s="345"/>
      <c r="H37" s="345"/>
      <c r="I37" s="346"/>
      <c r="J37" s="307"/>
      <c r="K37" s="308"/>
      <c r="L37" s="309"/>
      <c r="M37" s="347" t="str">
        <f>IF(AND(J37&lt;&gt;"",$H$17=DATA3!$AU$10),INDEX(DATA2!$AU$14:$AU$256,MATCH($E37,DATA2!$C$14:$C$256,0)),IF(AND(J37&lt;&gt;"",$H$17=DATA3!$AU$11),INDEX(DATA2!$AU$557:$AU$798,MATCH($E37,DATA2!$C$557:$C$798,0)),IF(AND(J37&lt;&gt;"",$H$17=DATA3!$AU$12),INDEX(DATA2!$AU$1098:$AU$1340,MATCH($E37,DATA2!$C$1098:$C$1340,0)),IF(AND(J37&lt;&gt;"",$H$17=DATA3!$AU$13),INDEX(DATA2!$AU$287:$AU$528,MATCH($E37,DATA2!$C$287:$C$528,0)),IF(AND(J37&lt;&gt;"",$H$17=DATA3!$AU$14),INDEX(DATA2!$AU$827:$AU$1069,MATCH($E37,DATA2!$C$827:$C$1069,0)),IF(AND(J37&lt;&gt;"",$H$17=DATA3!$AU$15),INDEX(DATA2!$AU$1369:$AU$1610,MATCH($E37,DATA2!$C$1369:$C$1610,0)),""))))))</f>
        <v/>
      </c>
      <c r="N37" s="348"/>
      <c r="O37" s="441" t="str">
        <f>IF(AND($M37&lt;&gt;"",$H$17=DATA3!$AU$10),(INDEX(DATA2!$AV$14:$AY$256,MATCH(E37,DATA2!$C$14:$C$256,0),MATCH($F$15,DATA2!$AV$3:$AY$3,0))*(1+UP!$A$3)),IF(AND($M37&lt;&gt;"",$H$17=DATA3!$AU$11),(INDEX(DATA2!$AV$557:$AY$798,MATCH(E37,DATA2!$C$557:$C$798,0),MATCH($F$15,DATA2!$AV$3:$AY$3,0))*(1+UP!$A$3)),IF(AND($M37&lt;&gt;"",$H$17=DATA3!$AU$12),(INDEX(DATA2!$AV$1098:$AY$1340,MATCH(E37,DATA2!$C$1098:$C$1340,0),MATCH($F$15,DATA2!$AV$3:$AY$3,0))*(1+UP!$A$3)),IF(AND($M37&lt;&gt;"",$H$17=DATA3!$AU$13),(INDEX(DATA2!$AV$287:$AY$528,MATCH(E37,DATA2!$C$287:$C$528,0),MATCH($F$15,DATA2!$AV$3:$AY$3,0))*(1+UP!$A$3)),IF(AND($M37&lt;&gt;"",$H$17=DATA3!$AU$14),(INDEX(DATA2!$AV$827:$AY$1069,MATCH(E37,DATA2!$C$827:$C$1069,0),MATCH($F$15,DATA2!$AV$3:$AY$3,0))*(1+UP!$A$3)),IF(AND($M37&lt;&gt;"",$H$17=DATA3!$AU$15),(INDEX(DATA2!$AV$1369:$AY$1610,MATCH(E37,DATA2!$C$1369:$C$1610,0),MATCH($F$15,DATA2!$AV$3:$AY$3,0))*(1+UP!$A$3)),""))))))</f>
        <v/>
      </c>
      <c r="P37" s="442" t="e">
        <f>IF(AND($M37&lt;&gt;"",$H$17=#REF!),(INDEX(DATA2!$AV$5:$BA$5,MATCH(F37,DATA2!$C$5:$C$5,0),MATCH(#REF!,DATA2!$AV$3:$BA$3,0))),IF(AND($M37&lt;&gt;"",$H$17=#REF!),(INDEX(DATA2!$AV$5:$BA$5,MATCH(F37,DATA2!$C$5:$C$5,0),MATCH(#REF!,DATA2!$AV$3:$BA$3,0))),IF(AND($M37&lt;&gt;"",$H$17=#REF!),(INDEX(DATA2!$AV$5:$BA$5,MATCH(F37,DATA2!$C$5:$C$5,0),MATCH(#REF!,DATA2!$AV$3:$BA$3,0))),"")))</f>
        <v>#REF!</v>
      </c>
      <c r="Q37" s="347" t="str">
        <f t="shared" si="1"/>
        <v/>
      </c>
      <c r="R37" s="355" t="str">
        <f t="shared" si="0"/>
        <v/>
      </c>
      <c r="S37" s="348" t="str">
        <f t="shared" si="0"/>
        <v/>
      </c>
      <c r="T37" s="443"/>
      <c r="U37" s="444"/>
      <c r="V37" s="444"/>
      <c r="W37" s="445"/>
      <c r="X37" s="5"/>
      <c r="Y37" s="235">
        <v>3</v>
      </c>
      <c r="Z37" s="341"/>
      <c r="AA37" s="342"/>
      <c r="AB37" s="343"/>
      <c r="AC37" s="352" t="str">
        <f>IF(AND(Z37&lt;&gt;"",$H$17=DATA3!$AU$10),INDEX(DATA2!$C$261:$C$280,MATCH(Z37,DATA2!$E$261:$E$280,0)),IF(AND(Z37&lt;&gt;"",$H$17=DATA3!$AU$11),INDEX(DATA2!$C$801:$C$820,MATCH(Z37,DATA2!$E$801:$E$820,0)),IF(AND(Z37&lt;&gt;"",$H$17=DATA3!$AU$12),INDEX(DATA2!$C$1343:$C$1362,MATCH(Z37,DATA2!$E$1343:$E$1362,0)),IF(AND(Z37&lt;&gt;"",$H$17=DATA3!$AU$13),INDEX(DATA2!$C$531:$C$550,MATCH(Z37,DATA2!$E$531:$E$550,0)),IF(AND(Z37&lt;&gt;"",$H$17=DATA3!$AU$14),INDEX(DATA2!$C$1072:$C$1091,MATCH(Z37,DATA2!$E$1072:$E$1091,0)),IF(AND(Z37&lt;&gt;"",$H$17=DATA3!$AU$15),INDEX(DATA2!$C$1613:$C$1632,MATCH(Z37,DATA2!$E$1613:$E$1632,0)),""))))))</f>
        <v/>
      </c>
      <c r="AD37" s="353"/>
      <c r="AE37" s="353"/>
      <c r="AF37" s="353"/>
      <c r="AG37" s="354"/>
      <c r="AH37" s="310"/>
      <c r="AI37" s="347" t="str">
        <f>IF(AND(Z37&lt;&gt;"",$H$17=DATA3!$AU$10),INDEX(DATA2!$AU$261:$AU$280,MATCH($AC37,DATA2!$C$261:$C$280,0)),IF(AND(Z37&lt;&gt;"",$H$17=DATA3!$AU$11),INDEX(DATA2!$AU$801:$AU$820,MATCH($AC37,DATA2!$C$801:$C$820,0)),IF(AND(Z37&lt;&gt;"",$H$17=DATA3!$AU$12),INDEX(DATA2!$AU$1343:$AU$1362,MATCH($AC37,DATA2!$C$1343:$C$1362,0)),IF(AND(Z37&lt;&gt;"",$H$17=DATA3!$AU$13),INDEX(DATA2!$AU$531:$AU$550,MATCH($AC37,DATA2!$C$531:$C$550,0)),IF(AND(Z37&lt;&gt;"",$H$17=DATA3!$AU$14),INDEX(DATA2!$AU$1072:$AU$1091,MATCH($AC37,DATA2!$C$1072:$C$1091,0)),IF(AND(Z37&lt;&gt;"",$H$17=DATA3!$AU$15),INDEX(DATA2!$AU$1613:$AU$1632,MATCH($AC37,DATA2!$C$1613:$C$1632,0)),""))))))</f>
        <v/>
      </c>
      <c r="AJ37" s="354" t="e">
        <f>IF(AND(AG37&lt;&gt;"",$H$17=#REF!),INDEX(DATA2!#REF!,MATCH($V37,DATA2!#REF!,0)),IF(AND(AG37&lt;&gt;"",$H$17=#REF!),INDEX(DATA2!#REF!,MATCH($V37,DATA2!#REF!,0)),IF(AND(AG37&lt;&gt;"",$H$17=#REF!),INDEX(DATA2!#REF!,MATCH($V37,DATA2!#REF!,0)),"")))</f>
        <v>#REF!</v>
      </c>
      <c r="AK37" s="347" t="str">
        <f>IF(AND($Z37&lt;&gt;"",$H$17=DATA3!$AU$10),(INDEX(DATA2!$AV$261:$AY$280,MATCH(AC37,DATA2!$C$261:$C$280,0),MATCH($F$15,DATA2!$AV$3:$AY$3,0))*(1+UP!$A$3)),IF(AND($Z37&lt;&gt;"",$H$17=DATA3!$AU$11),(INDEX(DATA2!$AV$801:$AY$820,MATCH(AC37,DATA2!$C$801:$C$820,0),MATCH($F$15,DATA2!$AV$3:$AY$3,0))*(1+UP!$A$3)),IF(AND($Z37&lt;&gt;"",$H$17=DATA3!$AU$12),(INDEX(DATA2!$AV$1343:$AY$1362,MATCH(AC37,DATA2!$C$1343:$C$1362,0),MATCH($F$15,DATA2!$AV$3:$AY$3,0))*(1+UP!$A$3)),IF(AND($Z37&lt;&gt;"",$H$17=DATA3!$AU$13),(INDEX(DATA2!$AV$531:$AY$550,MATCH(AC37,DATA2!$C$531:$C$550,0),MATCH($F$15,DATA2!$AV$3:$AY$3,0))*(1+UP!$A$3)),IF(AND($Z37&lt;&gt;"",$H$17=DATA3!$AU$14),(INDEX(DATA2!$AV$1072:$AY$1091,MATCH(AC37,DATA2!$C$1072:$C$1091,0),MATCH($F$15,DATA2!$AV$3:$AY$3,0))*(1+UP!$A$3)),IF(AND($Z37&lt;&gt;"",$H$17=DATA3!$AU$15),(INDEX(DATA2!$AV$1613:$AY$1632,MATCH(AC37,DATA2!$C$1613:$C$1632,0),MATCH($F$15,DATA2!$AV$3:$AY$3,0))*(1+UP!$A$3)),""))))))</f>
        <v/>
      </c>
      <c r="AL37" s="354"/>
      <c r="AM37" s="347" t="str">
        <f t="shared" si="2"/>
        <v/>
      </c>
      <c r="AN37" s="355"/>
      <c r="AO37" s="348"/>
    </row>
    <row r="38" spans="1:41" x14ac:dyDescent="0.25">
      <c r="A38" s="235">
        <v>14</v>
      </c>
      <c r="B38" s="341"/>
      <c r="C38" s="342"/>
      <c r="D38" s="343"/>
      <c r="E38" s="344" t="str">
        <f>IF(AND(B38&lt;&gt;"",$H$17=DATA3!$AU$10),INDEX(DATA2!$C$14:$C$256,MATCH(B38,DATA2!$E$14:$E$256,0)),IF(AND(B38&lt;&gt;"",$H$17=DATA3!$AU$11),INDEX(DATA2!$C$557:$C$798,MATCH(B38,DATA2!$E$557:$E$798,0)),IF(AND(B38&lt;&gt;"",$H$17=DATA3!$AU$12),INDEX(DATA2!$C$1098:$C$1340,MATCH(B38,DATA2!$E$1098:$E$1340,0)),IF(AND(B38&lt;&gt;"",$H$17=DATA3!$AU$13),INDEX(DATA2!$C$287:$C$528,MATCH(B38,DATA2!$E$287:$E$528,0)),IF(AND(B38&lt;&gt;"",$H$17=DATA3!$AU$14),INDEX(DATA2!$C$827:$C$1069,MATCH(B38,DATA2!$E$827:$E$1069,0)),IF(AND(B38&lt;&gt;"",$H$17=DATA3!$AU$15),INDEX(DATA2!$C$1369:$C$1610,MATCH(B38,DATA2!$E$1369:$E$1610,0)),""))))))</f>
        <v/>
      </c>
      <c r="F38" s="345"/>
      <c r="G38" s="345"/>
      <c r="H38" s="345"/>
      <c r="I38" s="346"/>
      <c r="J38" s="307"/>
      <c r="K38" s="308"/>
      <c r="L38" s="309"/>
      <c r="M38" s="347" t="str">
        <f>IF(AND(J38&lt;&gt;"",$H$17=DATA3!$AU$10),INDEX(DATA2!$AU$14:$AU$256,MATCH($E38,DATA2!$C$14:$C$256,0)),IF(AND(J38&lt;&gt;"",$H$17=DATA3!$AU$11),INDEX(DATA2!$AU$557:$AU$798,MATCH($E38,DATA2!$C$557:$C$798,0)),IF(AND(J38&lt;&gt;"",$H$17=DATA3!$AU$12),INDEX(DATA2!$AU$1098:$AU$1340,MATCH($E38,DATA2!$C$1098:$C$1340,0)),IF(AND(J38&lt;&gt;"",$H$17=DATA3!$AU$13),INDEX(DATA2!$AU$287:$AU$528,MATCH($E38,DATA2!$C$287:$C$528,0)),IF(AND(J38&lt;&gt;"",$H$17=DATA3!$AU$14),INDEX(DATA2!$AU$827:$AU$1069,MATCH($E38,DATA2!$C$827:$C$1069,0)),IF(AND(J38&lt;&gt;"",$H$17=DATA3!$AU$15),INDEX(DATA2!$AU$1369:$AU$1610,MATCH($E38,DATA2!$C$1369:$C$1610,0)),""))))))</f>
        <v/>
      </c>
      <c r="N38" s="348"/>
      <c r="O38" s="441" t="str">
        <f>IF(AND($M38&lt;&gt;"",$H$17=DATA3!$AU$10),(INDEX(DATA2!$AV$14:$AY$256,MATCH(E38,DATA2!$C$14:$C$256,0),MATCH($F$15,DATA2!$AV$3:$AY$3,0))*(1+UP!$A$3)),IF(AND($M38&lt;&gt;"",$H$17=DATA3!$AU$11),(INDEX(DATA2!$AV$557:$AY$798,MATCH(E38,DATA2!$C$557:$C$798,0),MATCH($F$15,DATA2!$AV$3:$AY$3,0))*(1+UP!$A$3)),IF(AND($M38&lt;&gt;"",$H$17=DATA3!$AU$12),(INDEX(DATA2!$AV$1098:$AY$1340,MATCH(E38,DATA2!$C$1098:$C$1340,0),MATCH($F$15,DATA2!$AV$3:$AY$3,0))*(1+UP!$A$3)),IF(AND($M38&lt;&gt;"",$H$17=DATA3!$AU$13),(INDEX(DATA2!$AV$287:$AY$528,MATCH(E38,DATA2!$C$287:$C$528,0),MATCH($F$15,DATA2!$AV$3:$AY$3,0))*(1+UP!$A$3)),IF(AND($M38&lt;&gt;"",$H$17=DATA3!$AU$14),(INDEX(DATA2!$AV$827:$AY$1069,MATCH(E38,DATA2!$C$827:$C$1069,0),MATCH($F$15,DATA2!$AV$3:$AY$3,0))*(1+UP!$A$3)),IF(AND($M38&lt;&gt;"",$H$17=DATA3!$AU$15),(INDEX(DATA2!$AV$1369:$AY$1610,MATCH(E38,DATA2!$C$1369:$C$1610,0),MATCH($F$15,DATA2!$AV$3:$AY$3,0))*(1+UP!$A$3)),""))))))</f>
        <v/>
      </c>
      <c r="P38" s="442" t="e">
        <f>IF(AND($M38&lt;&gt;"",$H$17=#REF!),(INDEX(DATA2!$AV$5:$BA$5,MATCH(F38,DATA2!$C$5:$C$5,0),MATCH(#REF!,DATA2!$AV$3:$BA$3,0))),IF(AND($M38&lt;&gt;"",$H$17=#REF!),(INDEX(DATA2!$AV$5:$BA$5,MATCH(F38,DATA2!$C$5:$C$5,0),MATCH(#REF!,DATA2!$AV$3:$BA$3,0))),IF(AND($M38&lt;&gt;"",$H$17=#REF!),(INDEX(DATA2!$AV$5:$BA$5,MATCH(F38,DATA2!$C$5:$C$5,0),MATCH(#REF!,DATA2!$AV$3:$BA$3,0))),"")))</f>
        <v>#REF!</v>
      </c>
      <c r="Q38" s="347" t="str">
        <f t="shared" si="1"/>
        <v/>
      </c>
      <c r="R38" s="355" t="str">
        <f t="shared" si="0"/>
        <v/>
      </c>
      <c r="S38" s="348" t="str">
        <f t="shared" si="0"/>
        <v/>
      </c>
      <c r="T38" s="443"/>
      <c r="U38" s="444"/>
      <c r="V38" s="444"/>
      <c r="W38" s="445"/>
      <c r="X38" s="5"/>
      <c r="Y38" s="235">
        <v>4</v>
      </c>
      <c r="Z38" s="341"/>
      <c r="AA38" s="342"/>
      <c r="AB38" s="343"/>
      <c r="AC38" s="352" t="str">
        <f>IF(AND(Z38&lt;&gt;"",$H$17=DATA3!$AU$10),INDEX(DATA2!$C$261:$C$280,MATCH(Z38,DATA2!$E$261:$E$280,0)),IF(AND(Z38&lt;&gt;"",$H$17=DATA3!$AU$11),INDEX(DATA2!$C$801:$C$820,MATCH(Z38,DATA2!$E$801:$E$820,0)),IF(AND(Z38&lt;&gt;"",$H$17=DATA3!$AU$12),INDEX(DATA2!$C$1343:$C$1362,MATCH(Z38,DATA2!$E$1343:$E$1362,0)),IF(AND(Z38&lt;&gt;"",$H$17=DATA3!$AU$13),INDEX(DATA2!$C$531:$C$550,MATCH(Z38,DATA2!$E$531:$E$550,0)),IF(AND(Z38&lt;&gt;"",$H$17=DATA3!$AU$14),INDEX(DATA2!$C$1072:$C$1091,MATCH(Z38,DATA2!$E$1072:$E$1091,0)),IF(AND(Z38&lt;&gt;"",$H$17=DATA3!$AU$15),INDEX(DATA2!$C$1613:$C$1632,MATCH(Z38,DATA2!$E$1613:$E$1632,0)),""))))))</f>
        <v/>
      </c>
      <c r="AD38" s="353"/>
      <c r="AE38" s="353"/>
      <c r="AF38" s="353"/>
      <c r="AG38" s="354"/>
      <c r="AH38" s="310"/>
      <c r="AI38" s="347" t="str">
        <f>IF(AND(Z38&lt;&gt;"",$H$17=DATA3!$AU$10),INDEX(DATA2!$AU$261:$AU$280,MATCH($AC38,DATA2!$C$261:$C$280,0)),IF(AND(Z38&lt;&gt;"",$H$17=DATA3!$AU$11),INDEX(DATA2!$AU$801:$AU$820,MATCH($AC38,DATA2!$C$801:$C$820,0)),IF(AND(Z38&lt;&gt;"",$H$17=DATA3!$AU$12),INDEX(DATA2!$AU$1343:$AU$1362,MATCH($AC38,DATA2!$C$1343:$C$1362,0)),IF(AND(Z38&lt;&gt;"",$H$17=DATA3!$AU$13),INDEX(DATA2!$AU$531:$AU$550,MATCH($AC38,DATA2!$C$531:$C$550,0)),IF(AND(Z38&lt;&gt;"",$H$17=DATA3!$AU$14),INDEX(DATA2!$AU$1072:$AU$1091,MATCH($AC38,DATA2!$C$1072:$C$1091,0)),IF(AND(Z38&lt;&gt;"",$H$17=DATA3!$AU$15),INDEX(DATA2!$AU$1613:$AU$1632,MATCH($AC38,DATA2!$C$1613:$C$1632,0)),""))))))</f>
        <v/>
      </c>
      <c r="AJ38" s="354" t="e">
        <f>IF(AND(AG38&lt;&gt;"",$H$17=#REF!),INDEX(DATA2!#REF!,MATCH($V38,DATA2!#REF!,0)),IF(AND(AG38&lt;&gt;"",$H$17=#REF!),INDEX(DATA2!#REF!,MATCH($V38,DATA2!#REF!,0)),IF(AND(AG38&lt;&gt;"",$H$17=#REF!),INDEX(DATA2!#REF!,MATCH($V38,DATA2!#REF!,0)),"")))</f>
        <v>#REF!</v>
      </c>
      <c r="AK38" s="347" t="str">
        <f>IF(AND($Z38&lt;&gt;"",$H$17=DATA3!$AU$10),(INDEX(DATA2!$AV$261:$AY$280,MATCH(AC38,DATA2!$C$261:$C$280,0),MATCH($F$15,DATA2!$AV$3:$AY$3,0))*(1+UP!$A$3)),IF(AND($Z38&lt;&gt;"",$H$17=DATA3!$AU$11),(INDEX(DATA2!$AV$801:$AY$820,MATCH(AC38,DATA2!$C$801:$C$820,0),MATCH($F$15,DATA2!$AV$3:$AY$3,0))*(1+UP!$A$3)),IF(AND($Z38&lt;&gt;"",$H$17=DATA3!$AU$12),(INDEX(DATA2!$AV$1343:$AY$1362,MATCH(AC38,DATA2!$C$1343:$C$1362,0),MATCH($F$15,DATA2!$AV$3:$AY$3,0))*(1+UP!$A$3)),IF(AND($Z38&lt;&gt;"",$H$17=DATA3!$AU$13),(INDEX(DATA2!$AV$531:$AY$550,MATCH(AC38,DATA2!$C$531:$C$550,0),MATCH($F$15,DATA2!$AV$3:$AY$3,0))*(1+UP!$A$3)),IF(AND($Z38&lt;&gt;"",$H$17=DATA3!$AU$14),(INDEX(DATA2!$AV$1072:$AY$1091,MATCH(AC38,DATA2!$C$1072:$C$1091,0),MATCH($F$15,DATA2!$AV$3:$AY$3,0))*(1+UP!$A$3)),IF(AND($Z38&lt;&gt;"",$H$17=DATA3!$AU$15),(INDEX(DATA2!$AV$1613:$AY$1632,MATCH(AC38,DATA2!$C$1613:$C$1632,0),MATCH($F$15,DATA2!$AV$3:$AY$3,0))*(1+UP!$A$3)),""))))))</f>
        <v/>
      </c>
      <c r="AL38" s="354"/>
      <c r="AM38" s="347" t="str">
        <f t="shared" si="2"/>
        <v/>
      </c>
      <c r="AN38" s="355"/>
      <c r="AO38" s="348"/>
    </row>
    <row r="39" spans="1:41" x14ac:dyDescent="0.25">
      <c r="A39" s="235">
        <v>15</v>
      </c>
      <c r="B39" s="341"/>
      <c r="C39" s="342"/>
      <c r="D39" s="343"/>
      <c r="E39" s="344" t="str">
        <f>IF(AND(B39&lt;&gt;"",$H$17=DATA3!$AU$10),INDEX(DATA2!$C$14:$C$256,MATCH(B39,DATA2!$E$14:$E$256,0)),IF(AND(B39&lt;&gt;"",$H$17=DATA3!$AU$11),INDEX(DATA2!$C$557:$C$798,MATCH(B39,DATA2!$E$557:$E$798,0)),IF(AND(B39&lt;&gt;"",$H$17=DATA3!$AU$12),INDEX(DATA2!$C$1098:$C$1340,MATCH(B39,DATA2!$E$1098:$E$1340,0)),IF(AND(B39&lt;&gt;"",$H$17=DATA3!$AU$13),INDEX(DATA2!$C$287:$C$528,MATCH(B39,DATA2!$E$287:$E$528,0)),IF(AND(B39&lt;&gt;"",$H$17=DATA3!$AU$14),INDEX(DATA2!$C$827:$C$1069,MATCH(B39,DATA2!$E$827:$E$1069,0)),IF(AND(B39&lt;&gt;"",$H$17=DATA3!$AU$15),INDEX(DATA2!$C$1369:$C$1610,MATCH(B39,DATA2!$E$1369:$E$1610,0)),""))))))</f>
        <v/>
      </c>
      <c r="F39" s="345"/>
      <c r="G39" s="345"/>
      <c r="H39" s="345"/>
      <c r="I39" s="346"/>
      <c r="J39" s="307"/>
      <c r="K39" s="308"/>
      <c r="L39" s="309"/>
      <c r="M39" s="347" t="str">
        <f>IF(AND(J39&lt;&gt;"",$H$17=DATA3!$AU$10),INDEX(DATA2!$AU$14:$AU$256,MATCH($E39,DATA2!$C$14:$C$256,0)),IF(AND(J39&lt;&gt;"",$H$17=DATA3!$AU$11),INDEX(DATA2!$AU$557:$AU$798,MATCH($E39,DATA2!$C$557:$C$798,0)),IF(AND(J39&lt;&gt;"",$H$17=DATA3!$AU$12),INDEX(DATA2!$AU$1098:$AU$1340,MATCH($E39,DATA2!$C$1098:$C$1340,0)),IF(AND(J39&lt;&gt;"",$H$17=DATA3!$AU$13),INDEX(DATA2!$AU$287:$AU$528,MATCH($E39,DATA2!$C$287:$C$528,0)),IF(AND(J39&lt;&gt;"",$H$17=DATA3!$AU$14),INDEX(DATA2!$AU$827:$AU$1069,MATCH($E39,DATA2!$C$827:$C$1069,0)),IF(AND(J39&lt;&gt;"",$H$17=DATA3!$AU$15),INDEX(DATA2!$AU$1369:$AU$1610,MATCH($E39,DATA2!$C$1369:$C$1610,0)),""))))))</f>
        <v/>
      </c>
      <c r="N39" s="348"/>
      <c r="O39" s="441" t="str">
        <f>IF(AND($M39&lt;&gt;"",$H$17=DATA3!$AU$10),(INDEX(DATA2!$AV$14:$AY$256,MATCH(E39,DATA2!$C$14:$C$256,0),MATCH($F$15,DATA2!$AV$3:$AY$3,0))*(1+UP!$A$3)),IF(AND($M39&lt;&gt;"",$H$17=DATA3!$AU$11),(INDEX(DATA2!$AV$557:$AY$798,MATCH(E39,DATA2!$C$557:$C$798,0),MATCH($F$15,DATA2!$AV$3:$AY$3,0))*(1+UP!$A$3)),IF(AND($M39&lt;&gt;"",$H$17=DATA3!$AU$12),(INDEX(DATA2!$AV$1098:$AY$1340,MATCH(E39,DATA2!$C$1098:$C$1340,0),MATCH($F$15,DATA2!$AV$3:$AY$3,0))*(1+UP!$A$3)),IF(AND($M39&lt;&gt;"",$H$17=DATA3!$AU$13),(INDEX(DATA2!$AV$287:$AY$528,MATCH(E39,DATA2!$C$287:$C$528,0),MATCH($F$15,DATA2!$AV$3:$AY$3,0))*(1+UP!$A$3)),IF(AND($M39&lt;&gt;"",$H$17=DATA3!$AU$14),(INDEX(DATA2!$AV$827:$AY$1069,MATCH(E39,DATA2!$C$827:$C$1069,0),MATCH($F$15,DATA2!$AV$3:$AY$3,0))*(1+UP!$A$3)),IF(AND($M39&lt;&gt;"",$H$17=DATA3!$AU$15),(INDEX(DATA2!$AV$1369:$AY$1610,MATCH(E39,DATA2!$C$1369:$C$1610,0),MATCH($F$15,DATA2!$AV$3:$AY$3,0))*(1+UP!$A$3)),""))))))</f>
        <v/>
      </c>
      <c r="P39" s="442" t="e">
        <f>IF(AND($M39&lt;&gt;"",$H$17=#REF!),(INDEX(DATA2!$AV$5:$BA$5,MATCH(F39,DATA2!$C$5:$C$5,0),MATCH(#REF!,DATA2!$AV$3:$BA$3,0))),IF(AND($M39&lt;&gt;"",$H$17=#REF!),(INDEX(DATA2!$AV$5:$BA$5,MATCH(F39,DATA2!$C$5:$C$5,0),MATCH(#REF!,DATA2!$AV$3:$BA$3,0))),IF(AND($M39&lt;&gt;"",$H$17=#REF!),(INDEX(DATA2!$AV$5:$BA$5,MATCH(F39,DATA2!$C$5:$C$5,0),MATCH(#REF!,DATA2!$AV$3:$BA$3,0))),"")))</f>
        <v>#REF!</v>
      </c>
      <c r="Q39" s="347" t="str">
        <f t="shared" si="1"/>
        <v/>
      </c>
      <c r="R39" s="355" t="str">
        <f t="shared" si="0"/>
        <v/>
      </c>
      <c r="S39" s="348" t="str">
        <f t="shared" si="0"/>
        <v/>
      </c>
      <c r="T39" s="443"/>
      <c r="U39" s="444"/>
      <c r="V39" s="444"/>
      <c r="W39" s="445"/>
      <c r="X39" s="5"/>
      <c r="Y39" s="235">
        <v>5</v>
      </c>
      <c r="Z39" s="341"/>
      <c r="AA39" s="342"/>
      <c r="AB39" s="343"/>
      <c r="AC39" s="352" t="str">
        <f>IF(AND(Z39&lt;&gt;"",$H$17=DATA3!$AU$10),INDEX(DATA2!$C$261:$C$280,MATCH(Z39,DATA2!$E$261:$E$280,0)),IF(AND(Z39&lt;&gt;"",$H$17=DATA3!$AU$11),INDEX(DATA2!$C$801:$C$820,MATCH(Z39,DATA2!$E$801:$E$820,0)),IF(AND(Z39&lt;&gt;"",$H$17=DATA3!$AU$12),INDEX(DATA2!$C$1343:$C$1362,MATCH(Z39,DATA2!$E$1343:$E$1362,0)),IF(AND(Z39&lt;&gt;"",$H$17=DATA3!$AU$13),INDEX(DATA2!$C$531:$C$550,MATCH(Z39,DATA2!$E$531:$E$550,0)),IF(AND(Z39&lt;&gt;"",$H$17=DATA3!$AU$14),INDEX(DATA2!$C$1072:$C$1091,MATCH(Z39,DATA2!$E$1072:$E$1091,0)),IF(AND(Z39&lt;&gt;"",$H$17=DATA3!$AU$15),INDEX(DATA2!$C$1613:$C$1632,MATCH(Z39,DATA2!$E$1613:$E$1632,0)),""))))))</f>
        <v/>
      </c>
      <c r="AD39" s="353"/>
      <c r="AE39" s="353"/>
      <c r="AF39" s="353"/>
      <c r="AG39" s="354"/>
      <c r="AH39" s="310"/>
      <c r="AI39" s="347" t="str">
        <f>IF(AND(Z39&lt;&gt;"",$H$17=DATA3!$AU$10),INDEX(DATA2!$AU$261:$AU$280,MATCH($AC39,DATA2!$C$261:$C$280,0)),IF(AND(Z39&lt;&gt;"",$H$17=DATA3!$AU$11),INDEX(DATA2!$AU$801:$AU$820,MATCH($AC39,DATA2!$C$801:$C$820,0)),IF(AND(Z39&lt;&gt;"",$H$17=DATA3!$AU$12),INDEX(DATA2!$AU$1343:$AU$1362,MATCH($AC39,DATA2!$C$1343:$C$1362,0)),IF(AND(Z39&lt;&gt;"",$H$17=DATA3!$AU$13),INDEX(DATA2!$AU$531:$AU$550,MATCH($AC39,DATA2!$C$531:$C$550,0)),IF(AND(Z39&lt;&gt;"",$H$17=DATA3!$AU$14),INDEX(DATA2!$AU$1072:$AU$1091,MATCH($AC39,DATA2!$C$1072:$C$1091,0)),IF(AND(Z39&lt;&gt;"",$H$17=DATA3!$AU$15),INDEX(DATA2!$AU$1613:$AU$1632,MATCH($AC39,DATA2!$C$1613:$C$1632,0)),""))))))</f>
        <v/>
      </c>
      <c r="AJ39" s="354" t="e">
        <f>IF(AND(AG39&lt;&gt;"",$H$17=#REF!),INDEX(DATA2!#REF!,MATCH($V39,DATA2!#REF!,0)),IF(AND(AG39&lt;&gt;"",$H$17=#REF!),INDEX(DATA2!#REF!,MATCH($V39,DATA2!#REF!,0)),IF(AND(AG39&lt;&gt;"",$H$17=#REF!),INDEX(DATA2!#REF!,MATCH($V39,DATA2!#REF!,0)),"")))</f>
        <v>#REF!</v>
      </c>
      <c r="AK39" s="347" t="str">
        <f>IF(AND($Z39&lt;&gt;"",$H$17=DATA3!$AU$10),(INDEX(DATA2!$AV$261:$AY$280,MATCH(AC39,DATA2!$C$261:$C$280,0),MATCH($F$15,DATA2!$AV$3:$AY$3,0))*(1+UP!$A$3)),IF(AND($Z39&lt;&gt;"",$H$17=DATA3!$AU$11),(INDEX(DATA2!$AV$801:$AY$820,MATCH(AC39,DATA2!$C$801:$C$820,0),MATCH($F$15,DATA2!$AV$3:$AY$3,0))*(1+UP!$A$3)),IF(AND($Z39&lt;&gt;"",$H$17=DATA3!$AU$12),(INDEX(DATA2!$AV$1343:$AY$1362,MATCH(AC39,DATA2!$C$1343:$C$1362,0),MATCH($F$15,DATA2!$AV$3:$AY$3,0))*(1+UP!$A$3)),IF(AND($Z39&lt;&gt;"",$H$17=DATA3!$AU$13),(INDEX(DATA2!$AV$531:$AY$550,MATCH(AC39,DATA2!$C$531:$C$550,0),MATCH($F$15,DATA2!$AV$3:$AY$3,0))*(1+UP!$A$3)),IF(AND($Z39&lt;&gt;"",$H$17=DATA3!$AU$14),(INDEX(DATA2!$AV$1072:$AY$1091,MATCH(AC39,DATA2!$C$1072:$C$1091,0),MATCH($F$15,DATA2!$AV$3:$AY$3,0))*(1+UP!$A$3)),IF(AND($Z39&lt;&gt;"",$H$17=DATA3!$AU$15),(INDEX(DATA2!$AV$1613:$AY$1632,MATCH(AC39,DATA2!$C$1613:$C$1632,0),MATCH($F$15,DATA2!$AV$3:$AY$3,0))*(1+UP!$A$3)),""))))))</f>
        <v/>
      </c>
      <c r="AL39" s="354"/>
      <c r="AM39" s="347" t="str">
        <f t="shared" si="2"/>
        <v/>
      </c>
      <c r="AN39" s="355"/>
      <c r="AO39" s="348"/>
    </row>
    <row r="40" spans="1:41" x14ac:dyDescent="0.25">
      <c r="A40" s="235">
        <v>16</v>
      </c>
      <c r="B40" s="341"/>
      <c r="C40" s="342"/>
      <c r="D40" s="343"/>
      <c r="E40" s="344" t="str">
        <f>IF(AND(B40&lt;&gt;"",$H$17=DATA3!$AU$10),INDEX(DATA2!$C$14:$C$256,MATCH(B40,DATA2!$E$14:$E$256,0)),IF(AND(B40&lt;&gt;"",$H$17=DATA3!$AU$11),INDEX(DATA2!$C$557:$C$798,MATCH(B40,DATA2!$E$557:$E$798,0)),IF(AND(B40&lt;&gt;"",$H$17=DATA3!$AU$12),INDEX(DATA2!$C$1098:$C$1340,MATCH(B40,DATA2!$E$1098:$E$1340,0)),IF(AND(B40&lt;&gt;"",$H$17=DATA3!$AU$13),INDEX(DATA2!$C$287:$C$528,MATCH(B40,DATA2!$E$287:$E$528,0)),IF(AND(B40&lt;&gt;"",$H$17=DATA3!$AU$14),INDEX(DATA2!$C$827:$C$1069,MATCH(B40,DATA2!$E$827:$E$1069,0)),IF(AND(B40&lt;&gt;"",$H$17=DATA3!$AU$15),INDEX(DATA2!$C$1369:$C$1610,MATCH(B40,DATA2!$E$1369:$E$1610,0)),""))))))</f>
        <v/>
      </c>
      <c r="F40" s="345"/>
      <c r="G40" s="345"/>
      <c r="H40" s="345"/>
      <c r="I40" s="346"/>
      <c r="J40" s="307"/>
      <c r="K40" s="308"/>
      <c r="L40" s="309"/>
      <c r="M40" s="347" t="str">
        <f>IF(AND(J40&lt;&gt;"",$H$17=DATA3!$AU$10),INDEX(DATA2!$AU$14:$AU$256,MATCH($E40,DATA2!$C$14:$C$256,0)),IF(AND(J40&lt;&gt;"",$H$17=DATA3!$AU$11),INDEX(DATA2!$AU$557:$AU$798,MATCH($E40,DATA2!$C$557:$C$798,0)),IF(AND(J40&lt;&gt;"",$H$17=DATA3!$AU$12),INDEX(DATA2!$AU$1098:$AU$1340,MATCH($E40,DATA2!$C$1098:$C$1340,0)),IF(AND(J40&lt;&gt;"",$H$17=DATA3!$AU$13),INDEX(DATA2!$AU$287:$AU$528,MATCH($E40,DATA2!$C$287:$C$528,0)),IF(AND(J40&lt;&gt;"",$H$17=DATA3!$AU$14),INDEX(DATA2!$AU$827:$AU$1069,MATCH($E40,DATA2!$C$827:$C$1069,0)),IF(AND(J40&lt;&gt;"",$H$17=DATA3!$AU$15),INDEX(DATA2!$AU$1369:$AU$1610,MATCH($E40,DATA2!$C$1369:$C$1610,0)),""))))))</f>
        <v/>
      </c>
      <c r="N40" s="348"/>
      <c r="O40" s="441" t="str">
        <f>IF(AND($M40&lt;&gt;"",$H$17=DATA3!$AU$10),(INDEX(DATA2!$AV$14:$AY$256,MATCH(E40,DATA2!$C$14:$C$256,0),MATCH($F$15,DATA2!$AV$3:$AY$3,0))*(1+UP!$A$3)),IF(AND($M40&lt;&gt;"",$H$17=DATA3!$AU$11),(INDEX(DATA2!$AV$557:$AY$798,MATCH(E40,DATA2!$C$557:$C$798,0),MATCH($F$15,DATA2!$AV$3:$AY$3,0))*(1+UP!$A$3)),IF(AND($M40&lt;&gt;"",$H$17=DATA3!$AU$12),(INDEX(DATA2!$AV$1098:$AY$1340,MATCH(E40,DATA2!$C$1098:$C$1340,0),MATCH($F$15,DATA2!$AV$3:$AY$3,0))*(1+UP!$A$3)),IF(AND($M40&lt;&gt;"",$H$17=DATA3!$AU$13),(INDEX(DATA2!$AV$287:$AY$528,MATCH(E40,DATA2!$C$287:$C$528,0),MATCH($F$15,DATA2!$AV$3:$AY$3,0))*(1+UP!$A$3)),IF(AND($M40&lt;&gt;"",$H$17=DATA3!$AU$14),(INDEX(DATA2!$AV$827:$AY$1069,MATCH(E40,DATA2!$C$827:$C$1069,0),MATCH($F$15,DATA2!$AV$3:$AY$3,0))*(1+UP!$A$3)),IF(AND($M40&lt;&gt;"",$H$17=DATA3!$AU$15),(INDEX(DATA2!$AV$1369:$AY$1610,MATCH(E40,DATA2!$C$1369:$C$1610,0),MATCH($F$15,DATA2!$AV$3:$AY$3,0))*(1+UP!$A$3)),""))))))</f>
        <v/>
      </c>
      <c r="P40" s="442" t="e">
        <f>IF(AND($M40&lt;&gt;"",$H$17=#REF!),(INDEX(DATA2!$AV$5:$BA$5,MATCH(F40,DATA2!$C$5:$C$5,0),MATCH(#REF!,DATA2!$AV$3:$BA$3,0))),IF(AND($M40&lt;&gt;"",$H$17=#REF!),(INDEX(DATA2!$AV$5:$BA$5,MATCH(F40,DATA2!$C$5:$C$5,0),MATCH(#REF!,DATA2!$AV$3:$BA$3,0))),IF(AND($M40&lt;&gt;"",$H$17=#REF!),(INDEX(DATA2!$AV$5:$BA$5,MATCH(F40,DATA2!$C$5:$C$5,0),MATCH(#REF!,DATA2!$AV$3:$BA$3,0))),"")))</f>
        <v>#REF!</v>
      </c>
      <c r="Q40" s="347" t="str">
        <f t="shared" si="1"/>
        <v/>
      </c>
      <c r="R40" s="355" t="str">
        <f t="shared" si="0"/>
        <v/>
      </c>
      <c r="S40" s="348" t="str">
        <f t="shared" si="0"/>
        <v/>
      </c>
      <c r="T40" s="443"/>
      <c r="U40" s="444"/>
      <c r="V40" s="444"/>
      <c r="W40" s="445"/>
      <c r="X40" s="5"/>
      <c r="Y40" s="235">
        <v>6</v>
      </c>
      <c r="Z40" s="341"/>
      <c r="AA40" s="342"/>
      <c r="AB40" s="343"/>
      <c r="AC40" s="352" t="str">
        <f>IF(AND(Z40&lt;&gt;"",$H$17=DATA3!$AU$10),INDEX(DATA2!$C$261:$C$280,MATCH(Z40,DATA2!$E$261:$E$280,0)),IF(AND(Z40&lt;&gt;"",$H$17=DATA3!$AU$11),INDEX(DATA2!$C$801:$C$820,MATCH(Z40,DATA2!$E$801:$E$820,0)),IF(AND(Z40&lt;&gt;"",$H$17=DATA3!$AU$12),INDEX(DATA2!$C$1343:$C$1362,MATCH(Z40,DATA2!$E$1343:$E$1362,0)),IF(AND(Z40&lt;&gt;"",$H$17=DATA3!$AU$13),INDEX(DATA2!$C$531:$C$550,MATCH(Z40,DATA2!$E$531:$E$550,0)),IF(AND(Z40&lt;&gt;"",$H$17=DATA3!$AU$14),INDEX(DATA2!$C$1072:$C$1091,MATCH(Z40,DATA2!$E$1072:$E$1091,0)),IF(AND(Z40&lt;&gt;"",$H$17=DATA3!$AU$15),INDEX(DATA2!$C$1613:$C$1632,MATCH(Z40,DATA2!$E$1613:$E$1632,0)),""))))))</f>
        <v/>
      </c>
      <c r="AD40" s="353"/>
      <c r="AE40" s="353"/>
      <c r="AF40" s="353"/>
      <c r="AG40" s="354"/>
      <c r="AH40" s="310"/>
      <c r="AI40" s="347" t="str">
        <f>IF(AND(Z40&lt;&gt;"",$H$17=DATA3!$AU$10),INDEX(DATA2!$AU$261:$AU$280,MATCH($AC40,DATA2!$C$261:$C$280,0)),IF(AND(Z40&lt;&gt;"",$H$17=DATA3!$AU$11),INDEX(DATA2!$AU$801:$AU$820,MATCH($AC40,DATA2!$C$801:$C$820,0)),IF(AND(Z40&lt;&gt;"",$H$17=DATA3!$AU$12),INDEX(DATA2!$AU$1343:$AU$1362,MATCH($AC40,DATA2!$C$1343:$C$1362,0)),IF(AND(Z40&lt;&gt;"",$H$17=DATA3!$AU$13),INDEX(DATA2!$AU$531:$AU$550,MATCH($AC40,DATA2!$C$531:$C$550,0)),IF(AND(Z40&lt;&gt;"",$H$17=DATA3!$AU$14),INDEX(DATA2!$AU$1072:$AU$1091,MATCH($AC40,DATA2!$C$1072:$C$1091,0)),IF(AND(Z40&lt;&gt;"",$H$17=DATA3!$AU$15),INDEX(DATA2!$AU$1613:$AU$1632,MATCH($AC40,DATA2!$C$1613:$C$1632,0)),""))))))</f>
        <v/>
      </c>
      <c r="AJ40" s="354" t="e">
        <f>IF(AND(AG40&lt;&gt;"",$H$17=#REF!),INDEX(DATA2!#REF!,MATCH($V40,DATA2!#REF!,0)),IF(AND(AG40&lt;&gt;"",$H$17=#REF!),INDEX(DATA2!#REF!,MATCH($V40,DATA2!#REF!,0)),IF(AND(AG40&lt;&gt;"",$H$17=#REF!),INDEX(DATA2!#REF!,MATCH($V40,DATA2!#REF!,0)),"")))</f>
        <v>#REF!</v>
      </c>
      <c r="AK40" s="347" t="str">
        <f>IF(AND($Z40&lt;&gt;"",$H$17=DATA3!$AU$10),(INDEX(DATA2!$AV$261:$AY$280,MATCH(AC40,DATA2!$C$261:$C$280,0),MATCH($F$15,DATA2!$AV$3:$AY$3,0))*(1+UP!$A$3)),IF(AND($Z40&lt;&gt;"",$H$17=DATA3!$AU$11),(INDEX(DATA2!$AV$801:$AY$820,MATCH(AC40,DATA2!$C$801:$C$820,0),MATCH($F$15,DATA2!$AV$3:$AY$3,0))*(1+UP!$A$3)),IF(AND($Z40&lt;&gt;"",$H$17=DATA3!$AU$12),(INDEX(DATA2!$AV$1343:$AY$1362,MATCH(AC40,DATA2!$C$1343:$C$1362,0),MATCH($F$15,DATA2!$AV$3:$AY$3,0))*(1+UP!$A$3)),IF(AND($Z40&lt;&gt;"",$H$17=DATA3!$AU$13),(INDEX(DATA2!$AV$531:$AY$550,MATCH(AC40,DATA2!$C$531:$C$550,0),MATCH($F$15,DATA2!$AV$3:$AY$3,0))*(1+UP!$A$3)),IF(AND($Z40&lt;&gt;"",$H$17=DATA3!$AU$14),(INDEX(DATA2!$AV$1072:$AY$1091,MATCH(AC40,DATA2!$C$1072:$C$1091,0),MATCH($F$15,DATA2!$AV$3:$AY$3,0))*(1+UP!$A$3)),IF(AND($Z40&lt;&gt;"",$H$17=DATA3!$AU$15),(INDEX(DATA2!$AV$1613:$AY$1632,MATCH(AC40,DATA2!$C$1613:$C$1632,0),MATCH($F$15,DATA2!$AV$3:$AY$3,0))*(1+UP!$A$3)),""))))))</f>
        <v/>
      </c>
      <c r="AL40" s="354"/>
      <c r="AM40" s="347" t="str">
        <f t="shared" si="2"/>
        <v/>
      </c>
      <c r="AN40" s="355"/>
      <c r="AO40" s="348"/>
    </row>
    <row r="41" spans="1:41" x14ac:dyDescent="0.25">
      <c r="A41" s="235">
        <v>17</v>
      </c>
      <c r="B41" s="341"/>
      <c r="C41" s="342"/>
      <c r="D41" s="343"/>
      <c r="E41" s="344" t="str">
        <f>IF(AND(B41&lt;&gt;"",$H$17=DATA3!$AU$10),INDEX(DATA2!$C$14:$C$256,MATCH(B41,DATA2!$E$14:$E$256,0)),IF(AND(B41&lt;&gt;"",$H$17=DATA3!$AU$11),INDEX(DATA2!$C$557:$C$798,MATCH(B41,DATA2!$E$557:$E$798,0)),IF(AND(B41&lt;&gt;"",$H$17=DATA3!$AU$12),INDEX(DATA2!$C$1098:$C$1340,MATCH(B41,DATA2!$E$1098:$E$1340,0)),IF(AND(B41&lt;&gt;"",$H$17=DATA3!$AU$13),INDEX(DATA2!$C$287:$C$528,MATCH(B41,DATA2!$E$287:$E$528,0)),IF(AND(B41&lt;&gt;"",$H$17=DATA3!$AU$14),INDEX(DATA2!$C$827:$C$1069,MATCH(B41,DATA2!$E$827:$E$1069,0)),IF(AND(B41&lt;&gt;"",$H$17=DATA3!$AU$15),INDEX(DATA2!$C$1369:$C$1610,MATCH(B41,DATA2!$E$1369:$E$1610,0)),""))))))</f>
        <v/>
      </c>
      <c r="F41" s="345"/>
      <c r="G41" s="345"/>
      <c r="H41" s="345"/>
      <c r="I41" s="346"/>
      <c r="J41" s="307"/>
      <c r="K41" s="308"/>
      <c r="L41" s="309"/>
      <c r="M41" s="347" t="str">
        <f>IF(AND(J41&lt;&gt;"",$H$17=DATA3!$AU$10),INDEX(DATA2!$AU$14:$AU$256,MATCH($E41,DATA2!$C$14:$C$256,0)),IF(AND(J41&lt;&gt;"",$H$17=DATA3!$AU$11),INDEX(DATA2!$AU$557:$AU$798,MATCH($E41,DATA2!$C$557:$C$798,0)),IF(AND(J41&lt;&gt;"",$H$17=DATA3!$AU$12),INDEX(DATA2!$AU$1098:$AU$1340,MATCH($E41,DATA2!$C$1098:$C$1340,0)),IF(AND(J41&lt;&gt;"",$H$17=DATA3!$AU$13),INDEX(DATA2!$AU$287:$AU$528,MATCH($E41,DATA2!$C$287:$C$528,0)),IF(AND(J41&lt;&gt;"",$H$17=DATA3!$AU$14),INDEX(DATA2!$AU$827:$AU$1069,MATCH($E41,DATA2!$C$827:$C$1069,0)),IF(AND(J41&lt;&gt;"",$H$17=DATA3!$AU$15),INDEX(DATA2!$AU$1369:$AU$1610,MATCH($E41,DATA2!$C$1369:$C$1610,0)),""))))))</f>
        <v/>
      </c>
      <c r="N41" s="348"/>
      <c r="O41" s="441" t="str">
        <f>IF(AND($M41&lt;&gt;"",$H$17=DATA3!$AU$10),(INDEX(DATA2!$AV$14:$AY$256,MATCH(E41,DATA2!$C$14:$C$256,0),MATCH($F$15,DATA2!$AV$3:$AY$3,0))*(1+UP!$A$3)),IF(AND($M41&lt;&gt;"",$H$17=DATA3!$AU$11),(INDEX(DATA2!$AV$557:$AY$798,MATCH(E41,DATA2!$C$557:$C$798,0),MATCH($F$15,DATA2!$AV$3:$AY$3,0))*(1+UP!$A$3)),IF(AND($M41&lt;&gt;"",$H$17=DATA3!$AU$12),(INDEX(DATA2!$AV$1098:$AY$1340,MATCH(E41,DATA2!$C$1098:$C$1340,0),MATCH($F$15,DATA2!$AV$3:$AY$3,0))*(1+UP!$A$3)),IF(AND($M41&lt;&gt;"",$H$17=DATA3!$AU$13),(INDEX(DATA2!$AV$287:$AY$528,MATCH(E41,DATA2!$C$287:$C$528,0),MATCH($F$15,DATA2!$AV$3:$AY$3,0))*(1+UP!$A$3)),IF(AND($M41&lt;&gt;"",$H$17=DATA3!$AU$14),(INDEX(DATA2!$AV$827:$AY$1069,MATCH(E41,DATA2!$C$827:$C$1069,0),MATCH($F$15,DATA2!$AV$3:$AY$3,0))*(1+UP!$A$3)),IF(AND($M41&lt;&gt;"",$H$17=DATA3!$AU$15),(INDEX(DATA2!$AV$1369:$AY$1610,MATCH(E41,DATA2!$C$1369:$C$1610,0),MATCH($F$15,DATA2!$AV$3:$AY$3,0))*(1+UP!$A$3)),""))))))</f>
        <v/>
      </c>
      <c r="P41" s="442" t="e">
        <f>IF(AND($M41&lt;&gt;"",$H$17=#REF!),(INDEX(DATA2!$AV$5:$BA$5,MATCH(F41,DATA2!$C$5:$C$5,0),MATCH(#REF!,DATA2!$AV$3:$BA$3,0))),IF(AND($M41&lt;&gt;"",$H$17=#REF!),(INDEX(DATA2!$AV$5:$BA$5,MATCH(F41,DATA2!$C$5:$C$5,0),MATCH(#REF!,DATA2!$AV$3:$BA$3,0))),IF(AND($M41&lt;&gt;"",$H$17=#REF!),(INDEX(DATA2!$AV$5:$BA$5,MATCH(F41,DATA2!$C$5:$C$5,0),MATCH(#REF!,DATA2!$AV$3:$BA$3,0))),"")))</f>
        <v>#REF!</v>
      </c>
      <c r="Q41" s="347" t="str">
        <f t="shared" si="1"/>
        <v/>
      </c>
      <c r="R41" s="355" t="str">
        <f t="shared" ref="R41:S59" si="3">IF($M41&lt;&gt;"",(($J41*$O41)),"")</f>
        <v/>
      </c>
      <c r="S41" s="348" t="str">
        <f t="shared" si="3"/>
        <v/>
      </c>
      <c r="T41" s="443"/>
      <c r="U41" s="444"/>
      <c r="V41" s="444"/>
      <c r="W41" s="445"/>
      <c r="X41" s="5"/>
      <c r="Y41" s="235">
        <v>7</v>
      </c>
      <c r="Z41" s="341"/>
      <c r="AA41" s="342"/>
      <c r="AB41" s="343"/>
      <c r="AC41" s="352" t="str">
        <f>IF(AND(Z41&lt;&gt;"",$H$17=DATA3!$AU$10),INDEX(DATA2!$C$261:$C$280,MATCH(Z41,DATA2!$E$261:$E$280,0)),IF(AND(Z41&lt;&gt;"",$H$17=DATA3!$AU$11),INDEX(DATA2!$C$801:$C$820,MATCH(Z41,DATA2!$E$801:$E$820,0)),IF(AND(Z41&lt;&gt;"",$H$17=DATA3!$AU$12),INDEX(DATA2!$C$1343:$C$1362,MATCH(Z41,DATA2!$E$1343:$E$1362,0)),IF(AND(Z41&lt;&gt;"",$H$17=DATA3!$AU$13),INDEX(DATA2!$C$531:$C$550,MATCH(Z41,DATA2!$E$531:$E$550,0)),IF(AND(Z41&lt;&gt;"",$H$17=DATA3!$AU$14),INDEX(DATA2!$C$1072:$C$1091,MATCH(Z41,DATA2!$E$1072:$E$1091,0)),IF(AND(Z41&lt;&gt;"",$H$17=DATA3!$AU$15),INDEX(DATA2!$C$1613:$C$1632,MATCH(Z41,DATA2!$E$1613:$E$1632,0)),""))))))</f>
        <v/>
      </c>
      <c r="AD41" s="353"/>
      <c r="AE41" s="353"/>
      <c r="AF41" s="353"/>
      <c r="AG41" s="354"/>
      <c r="AH41" s="310"/>
      <c r="AI41" s="347" t="str">
        <f>IF(AND(Z41&lt;&gt;"",$H$17=DATA3!$AU$10),INDEX(DATA2!$AU$261:$AU$280,MATCH($AC41,DATA2!$C$261:$C$280,0)),IF(AND(Z41&lt;&gt;"",$H$17=DATA3!$AU$11),INDEX(DATA2!$AU$801:$AU$820,MATCH($AC41,DATA2!$C$801:$C$820,0)),IF(AND(Z41&lt;&gt;"",$H$17=DATA3!$AU$12),INDEX(DATA2!$AU$1343:$AU$1362,MATCH($AC41,DATA2!$C$1343:$C$1362,0)),IF(AND(Z41&lt;&gt;"",$H$17=DATA3!$AU$13),INDEX(DATA2!$AU$531:$AU$550,MATCH($AC41,DATA2!$C$531:$C$550,0)),IF(AND(Z41&lt;&gt;"",$H$17=DATA3!$AU$14),INDEX(DATA2!$AU$1072:$AU$1091,MATCH($AC41,DATA2!$C$1072:$C$1091,0)),IF(AND(Z41&lt;&gt;"",$H$17=DATA3!$AU$15),INDEX(DATA2!$AU$1613:$AU$1632,MATCH($AC41,DATA2!$C$1613:$C$1632,0)),""))))))</f>
        <v/>
      </c>
      <c r="AJ41" s="354" t="e">
        <f>IF(AND(AG41&lt;&gt;"",$H$17=#REF!),INDEX(DATA2!#REF!,MATCH($V41,DATA2!#REF!,0)),IF(AND(AG41&lt;&gt;"",$H$17=#REF!),INDEX(DATA2!#REF!,MATCH($V41,DATA2!#REF!,0)),IF(AND(AG41&lt;&gt;"",$H$17=#REF!),INDEX(DATA2!#REF!,MATCH($V41,DATA2!#REF!,0)),"")))</f>
        <v>#REF!</v>
      </c>
      <c r="AK41" s="347" t="str">
        <f>IF(AND($Z41&lt;&gt;"",$H$17=DATA3!$AU$10),(INDEX(DATA2!$AV$261:$AY$280,MATCH(AC41,DATA2!$C$261:$C$280,0),MATCH($F$15,DATA2!$AV$3:$AY$3,0))*(1+UP!$A$3)),IF(AND($Z41&lt;&gt;"",$H$17=DATA3!$AU$11),(INDEX(DATA2!$AV$801:$AY$820,MATCH(AC41,DATA2!$C$801:$C$820,0),MATCH($F$15,DATA2!$AV$3:$AY$3,0))*(1+UP!$A$3)),IF(AND($Z41&lt;&gt;"",$H$17=DATA3!$AU$12),(INDEX(DATA2!$AV$1343:$AY$1362,MATCH(AC41,DATA2!$C$1343:$C$1362,0),MATCH($F$15,DATA2!$AV$3:$AY$3,0))*(1+UP!$A$3)),IF(AND($Z41&lt;&gt;"",$H$17=DATA3!$AU$13),(INDEX(DATA2!$AV$531:$AY$550,MATCH(AC41,DATA2!$C$531:$C$550,0),MATCH($F$15,DATA2!$AV$3:$AY$3,0))*(1+UP!$A$3)),IF(AND($Z41&lt;&gt;"",$H$17=DATA3!$AU$14),(INDEX(DATA2!$AV$1072:$AY$1091,MATCH(AC41,DATA2!$C$1072:$C$1091,0),MATCH($F$15,DATA2!$AV$3:$AY$3,0))*(1+UP!$A$3)),IF(AND($Z41&lt;&gt;"",$H$17=DATA3!$AU$15),(INDEX(DATA2!$AV$1613:$AY$1632,MATCH(AC41,DATA2!$C$1613:$C$1632,0),MATCH($F$15,DATA2!$AV$3:$AY$3,0))*(1+UP!$A$3)),""))))))</f>
        <v/>
      </c>
      <c r="AL41" s="354"/>
      <c r="AM41" s="347" t="str">
        <f t="shared" si="2"/>
        <v/>
      </c>
      <c r="AN41" s="355"/>
      <c r="AO41" s="348"/>
    </row>
    <row r="42" spans="1:41" x14ac:dyDescent="0.25">
      <c r="A42" s="235">
        <v>18</v>
      </c>
      <c r="B42" s="341"/>
      <c r="C42" s="342"/>
      <c r="D42" s="343"/>
      <c r="E42" s="344" t="str">
        <f>IF(AND(B42&lt;&gt;"",$H$17=DATA3!$AU$10),INDEX(DATA2!$C$14:$C$256,MATCH(B42,DATA2!$E$14:$E$256,0)),IF(AND(B42&lt;&gt;"",$H$17=DATA3!$AU$11),INDEX(DATA2!$C$557:$C$798,MATCH(B42,DATA2!$E$557:$E$798,0)),IF(AND(B42&lt;&gt;"",$H$17=DATA3!$AU$12),INDEX(DATA2!$C$1098:$C$1340,MATCH(B42,DATA2!$E$1098:$E$1340,0)),IF(AND(B42&lt;&gt;"",$H$17=DATA3!$AU$13),INDEX(DATA2!$C$287:$C$528,MATCH(B42,DATA2!$E$287:$E$528,0)),IF(AND(B42&lt;&gt;"",$H$17=DATA3!$AU$14),INDEX(DATA2!$C$827:$C$1069,MATCH(B42,DATA2!$E$827:$E$1069,0)),IF(AND(B42&lt;&gt;"",$H$17=DATA3!$AU$15),INDEX(DATA2!$C$1369:$C$1610,MATCH(B42,DATA2!$E$1369:$E$1610,0)),""))))))</f>
        <v/>
      </c>
      <c r="F42" s="345"/>
      <c r="G42" s="345"/>
      <c r="H42" s="345"/>
      <c r="I42" s="346"/>
      <c r="J42" s="307"/>
      <c r="K42" s="308"/>
      <c r="L42" s="309"/>
      <c r="M42" s="347" t="str">
        <f>IF(AND(J42&lt;&gt;"",$H$17=DATA3!$AU$10),INDEX(DATA2!$AU$14:$AU$256,MATCH($E42,DATA2!$C$14:$C$256,0)),IF(AND(J42&lt;&gt;"",$H$17=DATA3!$AU$11),INDEX(DATA2!$AU$557:$AU$798,MATCH($E42,DATA2!$C$557:$C$798,0)),IF(AND(J42&lt;&gt;"",$H$17=DATA3!$AU$12),INDEX(DATA2!$AU$1098:$AU$1340,MATCH($E42,DATA2!$C$1098:$C$1340,0)),IF(AND(J42&lt;&gt;"",$H$17=DATA3!$AU$13),INDEX(DATA2!$AU$287:$AU$528,MATCH($E42,DATA2!$C$287:$C$528,0)),IF(AND(J42&lt;&gt;"",$H$17=DATA3!$AU$14),INDEX(DATA2!$AU$827:$AU$1069,MATCH($E42,DATA2!$C$827:$C$1069,0)),IF(AND(J42&lt;&gt;"",$H$17=DATA3!$AU$15),INDEX(DATA2!$AU$1369:$AU$1610,MATCH($E42,DATA2!$C$1369:$C$1610,0)),""))))))</f>
        <v/>
      </c>
      <c r="N42" s="348"/>
      <c r="O42" s="441" t="str">
        <f>IF(AND($M42&lt;&gt;"",$H$17=DATA3!$AU$10),(INDEX(DATA2!$AV$14:$AY$256,MATCH(E42,DATA2!$C$14:$C$256,0),MATCH($F$15,DATA2!$AV$3:$AY$3,0))*(1+UP!$A$3)),IF(AND($M42&lt;&gt;"",$H$17=DATA3!$AU$11),(INDEX(DATA2!$AV$557:$AY$798,MATCH(E42,DATA2!$C$557:$C$798,0),MATCH($F$15,DATA2!$AV$3:$AY$3,0))*(1+UP!$A$3)),IF(AND($M42&lt;&gt;"",$H$17=DATA3!$AU$12),(INDEX(DATA2!$AV$1098:$AY$1340,MATCH(E42,DATA2!$C$1098:$C$1340,0),MATCH($F$15,DATA2!$AV$3:$AY$3,0))*(1+UP!$A$3)),IF(AND($M42&lt;&gt;"",$H$17=DATA3!$AU$13),(INDEX(DATA2!$AV$287:$AY$528,MATCH(E42,DATA2!$C$287:$C$528,0),MATCH($F$15,DATA2!$AV$3:$AY$3,0))*(1+UP!$A$3)),IF(AND($M42&lt;&gt;"",$H$17=DATA3!$AU$14),(INDEX(DATA2!$AV$827:$AY$1069,MATCH(E42,DATA2!$C$827:$C$1069,0),MATCH($F$15,DATA2!$AV$3:$AY$3,0))*(1+UP!$A$3)),IF(AND($M42&lt;&gt;"",$H$17=DATA3!$AU$15),(INDEX(DATA2!$AV$1369:$AY$1610,MATCH(E42,DATA2!$C$1369:$C$1610,0),MATCH($F$15,DATA2!$AV$3:$AY$3,0))*(1+UP!$A$3)),""))))))</f>
        <v/>
      </c>
      <c r="P42" s="442" t="e">
        <f>IF(AND($M42&lt;&gt;"",$H$17=#REF!),(INDEX(DATA2!$AV$5:$BA$5,MATCH(F42,DATA2!$C$5:$C$5,0),MATCH(#REF!,DATA2!$AV$3:$BA$3,0))),IF(AND($M42&lt;&gt;"",$H$17=#REF!),(INDEX(DATA2!$AV$5:$BA$5,MATCH(F42,DATA2!$C$5:$C$5,0),MATCH(#REF!,DATA2!$AV$3:$BA$3,0))),IF(AND($M42&lt;&gt;"",$H$17=#REF!),(INDEX(DATA2!$AV$5:$BA$5,MATCH(F42,DATA2!$C$5:$C$5,0),MATCH(#REF!,DATA2!$AV$3:$BA$3,0))),"")))</f>
        <v>#REF!</v>
      </c>
      <c r="Q42" s="347" t="str">
        <f t="shared" si="1"/>
        <v/>
      </c>
      <c r="R42" s="355" t="str">
        <f t="shared" si="3"/>
        <v/>
      </c>
      <c r="S42" s="348" t="str">
        <f t="shared" si="3"/>
        <v/>
      </c>
      <c r="T42" s="443"/>
      <c r="U42" s="444"/>
      <c r="V42" s="444"/>
      <c r="W42" s="445"/>
      <c r="X42" s="5"/>
      <c r="Y42" s="235">
        <v>8</v>
      </c>
      <c r="Z42" s="341"/>
      <c r="AA42" s="342"/>
      <c r="AB42" s="343"/>
      <c r="AC42" s="352" t="str">
        <f>IF(AND(Z42&lt;&gt;"",$H$17=DATA3!$AU$10),INDEX(DATA2!$C$261:$C$280,MATCH(Z42,DATA2!$E$261:$E$280,0)),IF(AND(Z42&lt;&gt;"",$H$17=DATA3!$AU$11),INDEX(DATA2!$C$801:$C$820,MATCH(Z42,DATA2!$E$801:$E$820,0)),IF(AND(Z42&lt;&gt;"",$H$17=DATA3!$AU$12),INDEX(DATA2!$C$1343:$C$1362,MATCH(Z42,DATA2!$E$1343:$E$1362,0)),IF(AND(Z42&lt;&gt;"",$H$17=DATA3!$AU$13),INDEX(DATA2!$C$531:$C$550,MATCH(Z42,DATA2!$E$531:$E$550,0)),IF(AND(Z42&lt;&gt;"",$H$17=DATA3!$AU$14),INDEX(DATA2!$C$1072:$C$1091,MATCH(Z42,DATA2!$E$1072:$E$1091,0)),IF(AND(Z42&lt;&gt;"",$H$17=DATA3!$AU$15),INDEX(DATA2!$C$1613:$C$1632,MATCH(Z42,DATA2!$E$1613:$E$1632,0)),""))))))</f>
        <v/>
      </c>
      <c r="AD42" s="353"/>
      <c r="AE42" s="353"/>
      <c r="AF42" s="353"/>
      <c r="AG42" s="354"/>
      <c r="AH42" s="310"/>
      <c r="AI42" s="347" t="str">
        <f>IF(AND(Z42&lt;&gt;"",$H$17=DATA3!$AU$10),INDEX(DATA2!$AU$261:$AU$280,MATCH($AC42,DATA2!$C$261:$C$280,0)),IF(AND(Z42&lt;&gt;"",$H$17=DATA3!$AU$11),INDEX(DATA2!$AU$801:$AU$820,MATCH($AC42,DATA2!$C$801:$C$820,0)),IF(AND(Z42&lt;&gt;"",$H$17=DATA3!$AU$12),INDEX(DATA2!$AU$1343:$AU$1362,MATCH($AC42,DATA2!$C$1343:$C$1362,0)),IF(AND(Z42&lt;&gt;"",$H$17=DATA3!$AU$13),INDEX(DATA2!$AU$531:$AU$550,MATCH($AC42,DATA2!$C$531:$C$550,0)),IF(AND(Z42&lt;&gt;"",$H$17=DATA3!$AU$14),INDEX(DATA2!$AU$1072:$AU$1091,MATCH($AC42,DATA2!$C$1072:$C$1091,0)),IF(AND(Z42&lt;&gt;"",$H$17=DATA3!$AU$15),INDEX(DATA2!$AU$1613:$AU$1632,MATCH($AC42,DATA2!$C$1613:$C$1632,0)),""))))))</f>
        <v/>
      </c>
      <c r="AJ42" s="354" t="e">
        <f>IF(AND(AG42&lt;&gt;"",$H$17=#REF!),INDEX(DATA2!#REF!,MATCH($V42,DATA2!#REF!,0)),IF(AND(AG42&lt;&gt;"",$H$17=#REF!),INDEX(DATA2!#REF!,MATCH($V42,DATA2!#REF!,0)),IF(AND(AG42&lt;&gt;"",$H$17=#REF!),INDEX(DATA2!#REF!,MATCH($V42,DATA2!#REF!,0)),"")))</f>
        <v>#REF!</v>
      </c>
      <c r="AK42" s="347" t="str">
        <f>IF(AND($Z42&lt;&gt;"",$H$17=DATA3!$AU$10),(INDEX(DATA2!$AV$261:$AY$280,MATCH(AC42,DATA2!$C$261:$C$280,0),MATCH($F$15,DATA2!$AV$3:$AY$3,0))*(1+UP!$A$3)),IF(AND($Z42&lt;&gt;"",$H$17=DATA3!$AU$11),(INDEX(DATA2!$AV$801:$AY$820,MATCH(AC42,DATA2!$C$801:$C$820,0),MATCH($F$15,DATA2!$AV$3:$AY$3,0))*(1+UP!$A$3)),IF(AND($Z42&lt;&gt;"",$H$17=DATA3!$AU$12),(INDEX(DATA2!$AV$1343:$AY$1362,MATCH(AC42,DATA2!$C$1343:$C$1362,0),MATCH($F$15,DATA2!$AV$3:$AY$3,0))*(1+UP!$A$3)),IF(AND($Z42&lt;&gt;"",$H$17=DATA3!$AU$13),(INDEX(DATA2!$AV$531:$AY$550,MATCH(AC42,DATA2!$C$531:$C$550,0),MATCH($F$15,DATA2!$AV$3:$AY$3,0))*(1+UP!$A$3)),IF(AND($Z42&lt;&gt;"",$H$17=DATA3!$AU$14),(INDEX(DATA2!$AV$1072:$AY$1091,MATCH(AC42,DATA2!$C$1072:$C$1091,0),MATCH($F$15,DATA2!$AV$3:$AY$3,0))*(1+UP!$A$3)),IF(AND($Z42&lt;&gt;"",$H$17=DATA3!$AU$15),(INDEX(DATA2!$AV$1613:$AY$1632,MATCH(AC42,DATA2!$C$1613:$C$1632,0),MATCH($F$15,DATA2!$AV$3:$AY$3,0))*(1+UP!$A$3)),""))))))</f>
        <v/>
      </c>
      <c r="AL42" s="354"/>
      <c r="AM42" s="347" t="str">
        <f t="shared" si="2"/>
        <v/>
      </c>
      <c r="AN42" s="355"/>
      <c r="AO42" s="348"/>
    </row>
    <row r="43" spans="1:41" x14ac:dyDescent="0.25">
      <c r="A43" s="235">
        <v>19</v>
      </c>
      <c r="B43" s="341"/>
      <c r="C43" s="342"/>
      <c r="D43" s="343"/>
      <c r="E43" s="344" t="str">
        <f>IF(AND(B43&lt;&gt;"",$H$17=DATA3!$AU$10),INDEX(DATA2!$C$14:$C$256,MATCH(B43,DATA2!$E$14:$E$256,0)),IF(AND(B43&lt;&gt;"",$H$17=DATA3!$AU$11),INDEX(DATA2!$C$557:$C$798,MATCH(B43,DATA2!$E$557:$E$798,0)),IF(AND(B43&lt;&gt;"",$H$17=DATA3!$AU$12),INDEX(DATA2!$C$1098:$C$1340,MATCH(B43,DATA2!$E$1098:$E$1340,0)),IF(AND(B43&lt;&gt;"",$H$17=DATA3!$AU$13),INDEX(DATA2!$C$287:$C$528,MATCH(B43,DATA2!$E$287:$E$528,0)),IF(AND(B43&lt;&gt;"",$H$17=DATA3!$AU$14),INDEX(DATA2!$C$827:$C$1069,MATCH(B43,DATA2!$E$827:$E$1069,0)),IF(AND(B43&lt;&gt;"",$H$17=DATA3!$AU$15),INDEX(DATA2!$C$1369:$C$1610,MATCH(B43,DATA2!$E$1369:$E$1610,0)),""))))))</f>
        <v/>
      </c>
      <c r="F43" s="345"/>
      <c r="G43" s="345"/>
      <c r="H43" s="345"/>
      <c r="I43" s="346"/>
      <c r="J43" s="307"/>
      <c r="K43" s="308"/>
      <c r="L43" s="309"/>
      <c r="M43" s="347" t="str">
        <f>IF(AND(J43&lt;&gt;"",$H$17=DATA3!$AU$10),INDEX(DATA2!$AU$14:$AU$256,MATCH($E43,DATA2!$C$14:$C$256,0)),IF(AND(J43&lt;&gt;"",$H$17=DATA3!$AU$11),INDEX(DATA2!$AU$557:$AU$798,MATCH($E43,DATA2!$C$557:$C$798,0)),IF(AND(J43&lt;&gt;"",$H$17=DATA3!$AU$12),INDEX(DATA2!$AU$1098:$AU$1340,MATCH($E43,DATA2!$C$1098:$C$1340,0)),IF(AND(J43&lt;&gt;"",$H$17=DATA3!$AU$13),INDEX(DATA2!$AU$287:$AU$528,MATCH($E43,DATA2!$C$287:$C$528,0)),IF(AND(J43&lt;&gt;"",$H$17=DATA3!$AU$14),INDEX(DATA2!$AU$827:$AU$1069,MATCH($E43,DATA2!$C$827:$C$1069,0)),IF(AND(J43&lt;&gt;"",$H$17=DATA3!$AU$15),INDEX(DATA2!$AU$1369:$AU$1610,MATCH($E43,DATA2!$C$1369:$C$1610,0)),""))))))</f>
        <v/>
      </c>
      <c r="N43" s="348"/>
      <c r="O43" s="441" t="str">
        <f>IF(AND($M43&lt;&gt;"",$H$17=DATA3!$AU$10),(INDEX(DATA2!$AV$14:$AY$256,MATCH(E43,DATA2!$C$14:$C$256,0),MATCH($F$15,DATA2!$AV$3:$AY$3,0))*(1+UP!$A$3)),IF(AND($M43&lt;&gt;"",$H$17=DATA3!$AU$11),(INDEX(DATA2!$AV$557:$AY$798,MATCH(E43,DATA2!$C$557:$C$798,0),MATCH($F$15,DATA2!$AV$3:$AY$3,0))*(1+UP!$A$3)),IF(AND($M43&lt;&gt;"",$H$17=DATA3!$AU$12),(INDEX(DATA2!$AV$1098:$AY$1340,MATCH(E43,DATA2!$C$1098:$C$1340,0),MATCH($F$15,DATA2!$AV$3:$AY$3,0))*(1+UP!$A$3)),IF(AND($M43&lt;&gt;"",$H$17=DATA3!$AU$13),(INDEX(DATA2!$AV$287:$AY$528,MATCH(E43,DATA2!$C$287:$C$528,0),MATCH($F$15,DATA2!$AV$3:$AY$3,0))*(1+UP!$A$3)),IF(AND($M43&lt;&gt;"",$H$17=DATA3!$AU$14),(INDEX(DATA2!$AV$827:$AY$1069,MATCH(E43,DATA2!$C$827:$C$1069,0),MATCH($F$15,DATA2!$AV$3:$AY$3,0))*(1+UP!$A$3)),IF(AND($M43&lt;&gt;"",$H$17=DATA3!$AU$15),(INDEX(DATA2!$AV$1369:$AY$1610,MATCH(E43,DATA2!$C$1369:$C$1610,0),MATCH($F$15,DATA2!$AV$3:$AY$3,0))*(1+UP!$A$3)),""))))))</f>
        <v/>
      </c>
      <c r="P43" s="442" t="e">
        <f>IF(AND($M43&lt;&gt;"",$H$17=#REF!),(INDEX(DATA2!$AV$5:$BA$5,MATCH(F43,DATA2!$C$5:$C$5,0),MATCH(#REF!,DATA2!$AV$3:$BA$3,0))),IF(AND($M43&lt;&gt;"",$H$17=#REF!),(INDEX(DATA2!$AV$5:$BA$5,MATCH(F43,DATA2!$C$5:$C$5,0),MATCH(#REF!,DATA2!$AV$3:$BA$3,0))),IF(AND($M43&lt;&gt;"",$H$17=#REF!),(INDEX(DATA2!$AV$5:$BA$5,MATCH(F43,DATA2!$C$5:$C$5,0),MATCH(#REF!,DATA2!$AV$3:$BA$3,0))),"")))</f>
        <v>#REF!</v>
      </c>
      <c r="Q43" s="347" t="str">
        <f t="shared" si="1"/>
        <v/>
      </c>
      <c r="R43" s="355" t="str">
        <f t="shared" si="3"/>
        <v/>
      </c>
      <c r="S43" s="348" t="str">
        <f t="shared" si="3"/>
        <v/>
      </c>
      <c r="T43" s="443"/>
      <c r="U43" s="444"/>
      <c r="V43" s="444"/>
      <c r="W43" s="445"/>
      <c r="X43" s="5"/>
      <c r="Y43" s="235">
        <v>9</v>
      </c>
      <c r="Z43" s="341"/>
      <c r="AA43" s="342"/>
      <c r="AB43" s="343"/>
      <c r="AC43" s="352" t="str">
        <f>IF(AND(Z43&lt;&gt;"",$H$17=DATA3!$AU$10),INDEX(DATA2!$C$261:$C$280,MATCH(Z43,DATA2!$E$261:$E$280,0)),IF(AND(Z43&lt;&gt;"",$H$17=DATA3!$AU$11),INDEX(DATA2!$C$801:$C$820,MATCH(Z43,DATA2!$E$801:$E$820,0)),IF(AND(Z43&lt;&gt;"",$H$17=DATA3!$AU$12),INDEX(DATA2!$C$1343:$C$1362,MATCH(Z43,DATA2!$E$1343:$E$1362,0)),IF(AND(Z43&lt;&gt;"",$H$17=DATA3!$AU$13),INDEX(DATA2!$C$531:$C$550,MATCH(Z43,DATA2!$E$531:$E$550,0)),IF(AND(Z43&lt;&gt;"",$H$17=DATA3!$AU$14),INDEX(DATA2!$C$1072:$C$1091,MATCH(Z43,DATA2!$E$1072:$E$1091,0)),IF(AND(Z43&lt;&gt;"",$H$17=DATA3!$AU$15),INDEX(DATA2!$C$1613:$C$1632,MATCH(Z43,DATA2!$E$1613:$E$1632,0)),""))))))</f>
        <v/>
      </c>
      <c r="AD43" s="353"/>
      <c r="AE43" s="353"/>
      <c r="AF43" s="353"/>
      <c r="AG43" s="354"/>
      <c r="AH43" s="310"/>
      <c r="AI43" s="347" t="str">
        <f>IF(AND(Z43&lt;&gt;"",$H$17=DATA3!$AU$10),INDEX(DATA2!$AU$261:$AU$280,MATCH($AC43,DATA2!$C$261:$C$280,0)),IF(AND(Z43&lt;&gt;"",$H$17=DATA3!$AU$11),INDEX(DATA2!$AU$801:$AU$820,MATCH($AC43,DATA2!$C$801:$C$820,0)),IF(AND(Z43&lt;&gt;"",$H$17=DATA3!$AU$12),INDEX(DATA2!$AU$1343:$AU$1362,MATCH($AC43,DATA2!$C$1343:$C$1362,0)),IF(AND(Z43&lt;&gt;"",$H$17=DATA3!$AU$13),INDEX(DATA2!$AU$531:$AU$550,MATCH($AC43,DATA2!$C$531:$C$550,0)),IF(AND(Z43&lt;&gt;"",$H$17=DATA3!$AU$14),INDEX(DATA2!$AU$1072:$AU$1091,MATCH($AC43,DATA2!$C$1072:$C$1091,0)),IF(AND(Z43&lt;&gt;"",$H$17=DATA3!$AU$15),INDEX(DATA2!$AU$1613:$AU$1632,MATCH($AC43,DATA2!$C$1613:$C$1632,0)),""))))))</f>
        <v/>
      </c>
      <c r="AJ43" s="354" t="e">
        <f>IF(AND(AG43&lt;&gt;"",$H$17=#REF!),INDEX(DATA2!#REF!,MATCH($V43,DATA2!#REF!,0)),IF(AND(AG43&lt;&gt;"",$H$17=#REF!),INDEX(DATA2!#REF!,MATCH($V43,DATA2!#REF!,0)),IF(AND(AG43&lt;&gt;"",$H$17=#REF!),INDEX(DATA2!#REF!,MATCH($V43,DATA2!#REF!,0)),"")))</f>
        <v>#REF!</v>
      </c>
      <c r="AK43" s="347" t="str">
        <f>IF(AND($Z43&lt;&gt;"",$H$17=DATA3!$AU$10),(INDEX(DATA2!$AV$261:$AY$280,MATCH(AC43,DATA2!$C$261:$C$280,0),MATCH($F$15,DATA2!$AV$3:$AY$3,0))*(1+UP!$A$3)),IF(AND($Z43&lt;&gt;"",$H$17=DATA3!$AU$11),(INDEX(DATA2!$AV$801:$AY$820,MATCH(AC43,DATA2!$C$801:$C$820,0),MATCH($F$15,DATA2!$AV$3:$AY$3,0))*(1+UP!$A$3)),IF(AND($Z43&lt;&gt;"",$H$17=DATA3!$AU$12),(INDEX(DATA2!$AV$1343:$AY$1362,MATCH(AC43,DATA2!$C$1343:$C$1362,0),MATCH($F$15,DATA2!$AV$3:$AY$3,0))*(1+UP!$A$3)),IF(AND($Z43&lt;&gt;"",$H$17=DATA3!$AU$13),(INDEX(DATA2!$AV$531:$AY$550,MATCH(AC43,DATA2!$C$531:$C$550,0),MATCH($F$15,DATA2!$AV$3:$AY$3,0))*(1+UP!$A$3)),IF(AND($Z43&lt;&gt;"",$H$17=DATA3!$AU$14),(INDEX(DATA2!$AV$1072:$AY$1091,MATCH(AC43,DATA2!$C$1072:$C$1091,0),MATCH($F$15,DATA2!$AV$3:$AY$3,0))*(1+UP!$A$3)),IF(AND($Z43&lt;&gt;"",$H$17=DATA3!$AU$15),(INDEX(DATA2!$AV$1613:$AY$1632,MATCH(AC43,DATA2!$C$1613:$C$1632,0),MATCH($F$15,DATA2!$AV$3:$AY$3,0))*(1+UP!$A$3)),""))))))</f>
        <v/>
      </c>
      <c r="AL43" s="354"/>
      <c r="AM43" s="347" t="str">
        <f t="shared" si="2"/>
        <v/>
      </c>
      <c r="AN43" s="355"/>
      <c r="AO43" s="348"/>
    </row>
    <row r="44" spans="1:41" x14ac:dyDescent="0.25">
      <c r="A44" s="235">
        <v>20</v>
      </c>
      <c r="B44" s="341"/>
      <c r="C44" s="342"/>
      <c r="D44" s="343"/>
      <c r="E44" s="344" t="str">
        <f>IF(AND(B44&lt;&gt;"",$H$17=DATA3!$AU$10),INDEX(DATA2!$C$14:$C$256,MATCH(B44,DATA2!$E$14:$E$256,0)),IF(AND(B44&lt;&gt;"",$H$17=DATA3!$AU$11),INDEX(DATA2!$C$557:$C$798,MATCH(B44,DATA2!$E$557:$E$798,0)),IF(AND(B44&lt;&gt;"",$H$17=DATA3!$AU$12),INDEX(DATA2!$C$1098:$C$1340,MATCH(B44,DATA2!$E$1098:$E$1340,0)),IF(AND(B44&lt;&gt;"",$H$17=DATA3!$AU$13),INDEX(DATA2!$C$287:$C$528,MATCH(B44,DATA2!$E$287:$E$528,0)),IF(AND(B44&lt;&gt;"",$H$17=DATA3!$AU$14),INDEX(DATA2!$C$827:$C$1069,MATCH(B44,DATA2!$E$827:$E$1069,0)),IF(AND(B44&lt;&gt;"",$H$17=DATA3!$AU$15),INDEX(DATA2!$C$1369:$C$1610,MATCH(B44,DATA2!$E$1369:$E$1610,0)),""))))))</f>
        <v/>
      </c>
      <c r="F44" s="345"/>
      <c r="G44" s="345"/>
      <c r="H44" s="345"/>
      <c r="I44" s="346"/>
      <c r="J44" s="307"/>
      <c r="K44" s="308"/>
      <c r="L44" s="309"/>
      <c r="M44" s="347" t="str">
        <f>IF(AND(J44&lt;&gt;"",$H$17=DATA3!$AU$10),INDEX(DATA2!$AU$14:$AU$256,MATCH($E44,DATA2!$C$14:$C$256,0)),IF(AND(J44&lt;&gt;"",$H$17=DATA3!$AU$11),INDEX(DATA2!$AU$557:$AU$798,MATCH($E44,DATA2!$C$557:$C$798,0)),IF(AND(J44&lt;&gt;"",$H$17=DATA3!$AU$12),INDEX(DATA2!$AU$1098:$AU$1340,MATCH($E44,DATA2!$C$1098:$C$1340,0)),IF(AND(J44&lt;&gt;"",$H$17=DATA3!$AU$13),INDEX(DATA2!$AU$287:$AU$528,MATCH($E44,DATA2!$C$287:$C$528,0)),IF(AND(J44&lt;&gt;"",$H$17=DATA3!$AU$14),INDEX(DATA2!$AU$827:$AU$1069,MATCH($E44,DATA2!$C$827:$C$1069,0)),IF(AND(J44&lt;&gt;"",$H$17=DATA3!$AU$15),INDEX(DATA2!$AU$1369:$AU$1610,MATCH($E44,DATA2!$C$1369:$C$1610,0)),""))))))</f>
        <v/>
      </c>
      <c r="N44" s="348"/>
      <c r="O44" s="441" t="str">
        <f>IF(AND($M44&lt;&gt;"",$H$17=DATA3!$AU$10),(INDEX(DATA2!$AV$14:$AY$256,MATCH(E44,DATA2!$C$14:$C$256,0),MATCH($F$15,DATA2!$AV$3:$AY$3,0))*(1+UP!$A$3)),IF(AND($M44&lt;&gt;"",$H$17=DATA3!$AU$11),(INDEX(DATA2!$AV$557:$AY$798,MATCH(E44,DATA2!$C$557:$C$798,0),MATCH($F$15,DATA2!$AV$3:$AY$3,0))*(1+UP!$A$3)),IF(AND($M44&lt;&gt;"",$H$17=DATA3!$AU$12),(INDEX(DATA2!$AV$1098:$AY$1340,MATCH(E44,DATA2!$C$1098:$C$1340,0),MATCH($F$15,DATA2!$AV$3:$AY$3,0))*(1+UP!$A$3)),IF(AND($M44&lt;&gt;"",$H$17=DATA3!$AU$13),(INDEX(DATA2!$AV$287:$AY$528,MATCH(E44,DATA2!$C$287:$C$528,0),MATCH($F$15,DATA2!$AV$3:$AY$3,0))*(1+UP!$A$3)),IF(AND($M44&lt;&gt;"",$H$17=DATA3!$AU$14),(INDEX(DATA2!$AV$827:$AY$1069,MATCH(E44,DATA2!$C$827:$C$1069,0),MATCH($F$15,DATA2!$AV$3:$AY$3,0))*(1+UP!$A$3)),IF(AND($M44&lt;&gt;"",$H$17=DATA3!$AU$15),(INDEX(DATA2!$AV$1369:$AY$1610,MATCH(E44,DATA2!$C$1369:$C$1610,0),MATCH($F$15,DATA2!$AV$3:$AY$3,0))*(1+UP!$A$3)),""))))))</f>
        <v/>
      </c>
      <c r="P44" s="442" t="e">
        <f>IF(AND($M44&lt;&gt;"",$H$17=#REF!),(INDEX(DATA2!$AV$5:$BA$5,MATCH(F44,DATA2!$C$5:$C$5,0),MATCH(#REF!,DATA2!$AV$3:$BA$3,0))),IF(AND($M44&lt;&gt;"",$H$17=#REF!),(INDEX(DATA2!$AV$5:$BA$5,MATCH(F44,DATA2!$C$5:$C$5,0),MATCH(#REF!,DATA2!$AV$3:$BA$3,0))),IF(AND($M44&lt;&gt;"",$H$17=#REF!),(INDEX(DATA2!$AV$5:$BA$5,MATCH(F44,DATA2!$C$5:$C$5,0),MATCH(#REF!,DATA2!$AV$3:$BA$3,0))),"")))</f>
        <v>#REF!</v>
      </c>
      <c r="Q44" s="347" t="str">
        <f t="shared" si="1"/>
        <v/>
      </c>
      <c r="R44" s="355" t="str">
        <f t="shared" si="3"/>
        <v/>
      </c>
      <c r="S44" s="348" t="str">
        <f t="shared" si="3"/>
        <v/>
      </c>
      <c r="T44" s="443"/>
      <c r="U44" s="444"/>
      <c r="V44" s="444"/>
      <c r="W44" s="445"/>
      <c r="X44" s="5"/>
      <c r="Y44" s="235">
        <v>10</v>
      </c>
      <c r="Z44" s="341"/>
      <c r="AA44" s="342"/>
      <c r="AB44" s="343"/>
      <c r="AC44" s="352" t="str">
        <f>IF(AND(Z44&lt;&gt;"",$H$17=DATA3!$AU$10),INDEX(DATA2!$C$261:$C$280,MATCH(Z44,DATA2!$E$261:$E$280,0)),IF(AND(Z44&lt;&gt;"",$H$17=DATA3!$AU$11),INDEX(DATA2!$C$801:$C$820,MATCH(Z44,DATA2!$E$801:$E$820,0)),IF(AND(Z44&lt;&gt;"",$H$17=DATA3!$AU$12),INDEX(DATA2!$C$1343:$C$1362,MATCH(Z44,DATA2!$E$1343:$E$1362,0)),IF(AND(Z44&lt;&gt;"",$H$17=DATA3!$AU$13),INDEX(DATA2!$C$531:$C$550,MATCH(Z44,DATA2!$E$531:$E$550,0)),IF(AND(Z44&lt;&gt;"",$H$17=DATA3!$AU$14),INDEX(DATA2!$C$1072:$C$1091,MATCH(Z44,DATA2!$E$1072:$E$1091,0)),IF(AND(Z44&lt;&gt;"",$H$17=DATA3!$AU$15),INDEX(DATA2!$C$1613:$C$1632,MATCH(Z44,DATA2!$E$1613:$E$1632,0)),""))))))</f>
        <v/>
      </c>
      <c r="AD44" s="353"/>
      <c r="AE44" s="353"/>
      <c r="AF44" s="353"/>
      <c r="AG44" s="354"/>
      <c r="AH44" s="310"/>
      <c r="AI44" s="347" t="str">
        <f>IF(AND(Z44&lt;&gt;"",$H$17=DATA3!$AU$10),INDEX(DATA2!$AU$261:$AU$280,MATCH($AC44,DATA2!$C$261:$C$280,0)),IF(AND(Z44&lt;&gt;"",$H$17=DATA3!$AU$11),INDEX(DATA2!$AU$801:$AU$820,MATCH($AC44,DATA2!$C$801:$C$820,0)),IF(AND(Z44&lt;&gt;"",$H$17=DATA3!$AU$12),INDEX(DATA2!$AU$1343:$AU$1362,MATCH($AC44,DATA2!$C$1343:$C$1362,0)),IF(AND(Z44&lt;&gt;"",$H$17=DATA3!$AU$13),INDEX(DATA2!$AU$531:$AU$550,MATCH($AC44,DATA2!$C$531:$C$550,0)),IF(AND(Z44&lt;&gt;"",$H$17=DATA3!$AU$14),INDEX(DATA2!$AU$1072:$AU$1091,MATCH($AC44,DATA2!$C$1072:$C$1091,0)),IF(AND(Z44&lt;&gt;"",$H$17=DATA3!$AU$15),INDEX(DATA2!$AU$1613:$AU$1632,MATCH($AC44,DATA2!$C$1613:$C$1632,0)),""))))))</f>
        <v/>
      </c>
      <c r="AJ44" s="354" t="e">
        <f>IF(AND(AG44&lt;&gt;"",$H$17=#REF!),INDEX(DATA2!#REF!,MATCH($V44,DATA2!#REF!,0)),IF(AND(AG44&lt;&gt;"",$H$17=#REF!),INDEX(DATA2!#REF!,MATCH($V44,DATA2!#REF!,0)),IF(AND(AG44&lt;&gt;"",$H$17=#REF!),INDEX(DATA2!#REF!,MATCH($V44,DATA2!#REF!,0)),"")))</f>
        <v>#REF!</v>
      </c>
      <c r="AK44" s="347" t="str">
        <f>IF(AND($Z44&lt;&gt;"",$H$17=DATA3!$AU$10),(INDEX(DATA2!$AV$261:$AY$280,MATCH(AC44,DATA2!$C$261:$C$280,0),MATCH($F$15,DATA2!$AV$3:$AY$3,0))*(1+UP!$A$3)),IF(AND($Z44&lt;&gt;"",$H$17=DATA3!$AU$11),(INDEX(DATA2!$AV$801:$AY$820,MATCH(AC44,DATA2!$C$801:$C$820,0),MATCH($F$15,DATA2!$AV$3:$AY$3,0))*(1+UP!$A$3)),IF(AND($Z44&lt;&gt;"",$H$17=DATA3!$AU$12),(INDEX(DATA2!$AV$1343:$AY$1362,MATCH(AC44,DATA2!$C$1343:$C$1362,0),MATCH($F$15,DATA2!$AV$3:$AY$3,0))*(1+UP!$A$3)),IF(AND($Z44&lt;&gt;"",$H$17=DATA3!$AU$13),(INDEX(DATA2!$AV$531:$AY$550,MATCH(AC44,DATA2!$C$531:$C$550,0),MATCH($F$15,DATA2!$AV$3:$AY$3,0))*(1+UP!$A$3)),IF(AND($Z44&lt;&gt;"",$H$17=DATA3!$AU$14),(INDEX(DATA2!$AV$1072:$AY$1091,MATCH(AC44,DATA2!$C$1072:$C$1091,0),MATCH($F$15,DATA2!$AV$3:$AY$3,0))*(1+UP!$A$3)),IF(AND($Z44&lt;&gt;"",$H$17=DATA3!$AU$15),(INDEX(DATA2!$AV$1613:$AY$1632,MATCH(AC44,DATA2!$C$1613:$C$1632,0),MATCH($F$15,DATA2!$AV$3:$AY$3,0))*(1+UP!$A$3)),""))))))</f>
        <v/>
      </c>
      <c r="AL44" s="354"/>
      <c r="AM44" s="347" t="str">
        <f t="shared" si="2"/>
        <v/>
      </c>
      <c r="AN44" s="355"/>
      <c r="AO44" s="348"/>
    </row>
    <row r="45" spans="1:41" x14ac:dyDescent="0.25">
      <c r="A45" s="235">
        <v>21</v>
      </c>
      <c r="B45" s="341"/>
      <c r="C45" s="342"/>
      <c r="D45" s="343"/>
      <c r="E45" s="344" t="str">
        <f>IF(AND(B45&lt;&gt;"",$H$17=DATA3!$AU$10),INDEX(DATA2!$C$14:$C$256,MATCH(B45,DATA2!$E$14:$E$256,0)),IF(AND(B45&lt;&gt;"",$H$17=DATA3!$AU$11),INDEX(DATA2!$C$557:$C$798,MATCH(B45,DATA2!$E$557:$E$798,0)),IF(AND(B45&lt;&gt;"",$H$17=DATA3!$AU$12),INDEX(DATA2!$C$1098:$C$1340,MATCH(B45,DATA2!$E$1098:$E$1340,0)),IF(AND(B45&lt;&gt;"",$H$17=DATA3!$AU$13),INDEX(DATA2!$C$287:$C$528,MATCH(B45,DATA2!$E$287:$E$528,0)),IF(AND(B45&lt;&gt;"",$H$17=DATA3!$AU$14),INDEX(DATA2!$C$827:$C$1069,MATCH(B45,DATA2!$E$827:$E$1069,0)),IF(AND(B45&lt;&gt;"",$H$17=DATA3!$AU$15),INDEX(DATA2!$C$1369:$C$1610,MATCH(B45,DATA2!$E$1369:$E$1610,0)),""))))))</f>
        <v/>
      </c>
      <c r="F45" s="345"/>
      <c r="G45" s="345"/>
      <c r="H45" s="345"/>
      <c r="I45" s="346"/>
      <c r="J45" s="307"/>
      <c r="K45" s="308"/>
      <c r="L45" s="309"/>
      <c r="M45" s="347" t="str">
        <f>IF(AND(J45&lt;&gt;"",$H$17=DATA3!$AU$10),INDEX(DATA2!$AU$14:$AU$256,MATCH($E45,DATA2!$C$14:$C$256,0)),IF(AND(J45&lt;&gt;"",$H$17=DATA3!$AU$11),INDEX(DATA2!$AU$557:$AU$798,MATCH($E45,DATA2!$C$557:$C$798,0)),IF(AND(J45&lt;&gt;"",$H$17=DATA3!$AU$12),INDEX(DATA2!$AU$1098:$AU$1340,MATCH($E45,DATA2!$C$1098:$C$1340,0)),IF(AND(J45&lt;&gt;"",$H$17=DATA3!$AU$13),INDEX(DATA2!$AU$287:$AU$528,MATCH($E45,DATA2!$C$287:$C$528,0)),IF(AND(J45&lt;&gt;"",$H$17=DATA3!$AU$14),INDEX(DATA2!$AU$827:$AU$1069,MATCH($E45,DATA2!$C$827:$C$1069,0)),IF(AND(J45&lt;&gt;"",$H$17=DATA3!$AU$15),INDEX(DATA2!$AU$1369:$AU$1610,MATCH($E45,DATA2!$C$1369:$C$1610,0)),""))))))</f>
        <v/>
      </c>
      <c r="N45" s="348"/>
      <c r="O45" s="441" t="str">
        <f>IF(AND($M45&lt;&gt;"",$H$17=DATA3!$AU$10),(INDEX(DATA2!$AV$14:$AY$256,MATCH(E45,DATA2!$C$14:$C$256,0),MATCH($F$15,DATA2!$AV$3:$AY$3,0))*(1+UP!$A$3)),IF(AND($M45&lt;&gt;"",$H$17=DATA3!$AU$11),(INDEX(DATA2!$AV$557:$AY$798,MATCH(E45,DATA2!$C$557:$C$798,0),MATCH($F$15,DATA2!$AV$3:$AY$3,0))*(1+UP!$A$3)),IF(AND($M45&lt;&gt;"",$H$17=DATA3!$AU$12),(INDEX(DATA2!$AV$1098:$AY$1340,MATCH(E45,DATA2!$C$1098:$C$1340,0),MATCH($F$15,DATA2!$AV$3:$AY$3,0))*(1+UP!$A$3)),IF(AND($M45&lt;&gt;"",$H$17=DATA3!$AU$13),(INDEX(DATA2!$AV$287:$AY$528,MATCH(E45,DATA2!$C$287:$C$528,0),MATCH($F$15,DATA2!$AV$3:$AY$3,0))*(1+UP!$A$3)),IF(AND($M45&lt;&gt;"",$H$17=DATA3!$AU$14),(INDEX(DATA2!$AV$827:$AY$1069,MATCH(E45,DATA2!$C$827:$C$1069,0),MATCH($F$15,DATA2!$AV$3:$AY$3,0))*(1+UP!$A$3)),IF(AND($M45&lt;&gt;"",$H$17=DATA3!$AU$15),(INDEX(DATA2!$AV$1369:$AY$1610,MATCH(E45,DATA2!$C$1369:$C$1610,0),MATCH($F$15,DATA2!$AV$3:$AY$3,0))*(1+UP!$A$3)),""))))))</f>
        <v/>
      </c>
      <c r="P45" s="442" t="e">
        <f>IF(AND($M45&lt;&gt;"",$H$17=#REF!),(INDEX(DATA2!$AV$5:$BA$5,MATCH(F45,DATA2!$C$5:$C$5,0),MATCH(#REF!,DATA2!$AV$3:$BA$3,0))),IF(AND($M45&lt;&gt;"",$H$17=#REF!),(INDEX(DATA2!$AV$5:$BA$5,MATCH(F45,DATA2!$C$5:$C$5,0),MATCH(#REF!,DATA2!$AV$3:$BA$3,0))),IF(AND($M45&lt;&gt;"",$H$17=#REF!),(INDEX(DATA2!$AV$5:$BA$5,MATCH(F45,DATA2!$C$5:$C$5,0),MATCH(#REF!,DATA2!$AV$3:$BA$3,0))),"")))</f>
        <v>#REF!</v>
      </c>
      <c r="Q45" s="347" t="str">
        <f t="shared" si="1"/>
        <v/>
      </c>
      <c r="R45" s="355" t="str">
        <f t="shared" si="3"/>
        <v/>
      </c>
      <c r="S45" s="348" t="str">
        <f t="shared" si="3"/>
        <v/>
      </c>
      <c r="T45" s="443"/>
      <c r="U45" s="444"/>
      <c r="V45" s="444"/>
      <c r="W45" s="445"/>
      <c r="X45" s="5"/>
      <c r="Y45" s="235">
        <v>11</v>
      </c>
      <c r="Z45" s="341"/>
      <c r="AA45" s="342"/>
      <c r="AB45" s="343"/>
      <c r="AC45" s="352" t="str">
        <f>IF(AND(Z45&lt;&gt;"",$H$17=DATA3!$AU$10),INDEX(DATA2!$C$261:$C$280,MATCH(Z45,DATA2!$E$261:$E$280,0)),IF(AND(Z45&lt;&gt;"",$H$17=DATA3!$AU$11),INDEX(DATA2!$C$801:$C$820,MATCH(Z45,DATA2!$E$801:$E$820,0)),IF(AND(Z45&lt;&gt;"",$H$17=DATA3!$AU$12),INDEX(DATA2!$C$1343:$C$1362,MATCH(Z45,DATA2!$E$1343:$E$1362,0)),IF(AND(Z45&lt;&gt;"",$H$17=DATA3!$AU$13),INDEX(DATA2!$C$531:$C$550,MATCH(Z45,DATA2!$E$531:$E$550,0)),IF(AND(Z45&lt;&gt;"",$H$17=DATA3!$AU$14),INDEX(DATA2!$C$1072:$C$1091,MATCH(Z45,DATA2!$E$1072:$E$1091,0)),IF(AND(Z45&lt;&gt;"",$H$17=DATA3!$AU$15),INDEX(DATA2!$C$1613:$C$1632,MATCH(Z45,DATA2!$E$1613:$E$1632,0)),""))))))</f>
        <v/>
      </c>
      <c r="AD45" s="353"/>
      <c r="AE45" s="353"/>
      <c r="AF45" s="353"/>
      <c r="AG45" s="354"/>
      <c r="AH45" s="310"/>
      <c r="AI45" s="347" t="str">
        <f>IF(AND(Z45&lt;&gt;"",$H$17=DATA3!$AU$10),INDEX(DATA2!$AU$261:$AU$280,MATCH($AC45,DATA2!$C$261:$C$280,0)),IF(AND(Z45&lt;&gt;"",$H$17=DATA3!$AU$11),INDEX(DATA2!$AU$801:$AU$820,MATCH($AC45,DATA2!$C$801:$C$820,0)),IF(AND(Z45&lt;&gt;"",$H$17=DATA3!$AU$12),INDEX(DATA2!$AU$1343:$AU$1362,MATCH($AC45,DATA2!$C$1343:$C$1362,0)),IF(AND(Z45&lt;&gt;"",$H$17=DATA3!$AU$13),INDEX(DATA2!$AU$531:$AU$550,MATCH($AC45,DATA2!$C$531:$C$550,0)),IF(AND(Z45&lt;&gt;"",$H$17=DATA3!$AU$14),INDEX(DATA2!$AU$1072:$AU$1091,MATCH($AC45,DATA2!$C$1072:$C$1091,0)),IF(AND(Z45&lt;&gt;"",$H$17=DATA3!$AU$15),INDEX(DATA2!$AU$1613:$AU$1632,MATCH($AC45,DATA2!$C$1613:$C$1632,0)),""))))))</f>
        <v/>
      </c>
      <c r="AJ45" s="354" t="e">
        <f>IF(AND(AG45&lt;&gt;"",$H$17=#REF!),INDEX(DATA2!#REF!,MATCH($V45,DATA2!#REF!,0)),IF(AND(AG45&lt;&gt;"",$H$17=#REF!),INDEX(DATA2!#REF!,MATCH($V45,DATA2!#REF!,0)),IF(AND(AG45&lt;&gt;"",$H$17=#REF!),INDEX(DATA2!#REF!,MATCH($V45,DATA2!#REF!,0)),"")))</f>
        <v>#REF!</v>
      </c>
      <c r="AK45" s="347" t="str">
        <f>IF(AND($Z45&lt;&gt;"",$H$17=DATA3!$AU$10),(INDEX(DATA2!$AV$261:$AY$280,MATCH(AC45,DATA2!$C$261:$C$280,0),MATCH($F$15,DATA2!$AV$3:$AY$3,0))*(1+UP!$A$3)),IF(AND($Z45&lt;&gt;"",$H$17=DATA3!$AU$11),(INDEX(DATA2!$AV$801:$AY$820,MATCH(AC45,DATA2!$C$801:$C$820,0),MATCH($F$15,DATA2!$AV$3:$AY$3,0))*(1+UP!$A$3)),IF(AND($Z45&lt;&gt;"",$H$17=DATA3!$AU$12),(INDEX(DATA2!$AV$1343:$AY$1362,MATCH(AC45,DATA2!$C$1343:$C$1362,0),MATCH($F$15,DATA2!$AV$3:$AY$3,0))*(1+UP!$A$3)),IF(AND($Z45&lt;&gt;"",$H$17=DATA3!$AU$13),(INDEX(DATA2!$AV$531:$AY$550,MATCH(AC45,DATA2!$C$531:$C$550,0),MATCH($F$15,DATA2!$AV$3:$AY$3,0))*(1+UP!$A$3)),IF(AND($Z45&lt;&gt;"",$H$17=DATA3!$AU$14),(INDEX(DATA2!$AV$1072:$AY$1091,MATCH(AC45,DATA2!$C$1072:$C$1091,0),MATCH($F$15,DATA2!$AV$3:$AY$3,0))*(1+UP!$A$3)),IF(AND($Z45&lt;&gt;"",$H$17=DATA3!$AU$15),(INDEX(DATA2!$AV$1613:$AY$1632,MATCH(AC45,DATA2!$C$1613:$C$1632,0),MATCH($F$15,DATA2!$AV$3:$AY$3,0))*(1+UP!$A$3)),""))))))</f>
        <v/>
      </c>
      <c r="AL45" s="354"/>
      <c r="AM45" s="347" t="str">
        <f t="shared" si="2"/>
        <v/>
      </c>
      <c r="AN45" s="355"/>
      <c r="AO45" s="348"/>
    </row>
    <row r="46" spans="1:41" x14ac:dyDescent="0.25">
      <c r="A46" s="235">
        <v>22</v>
      </c>
      <c r="B46" s="341"/>
      <c r="C46" s="342"/>
      <c r="D46" s="343"/>
      <c r="E46" s="344" t="str">
        <f>IF(AND(B46&lt;&gt;"",$H$17=DATA3!$AU$10),INDEX(DATA2!$C$14:$C$256,MATCH(B46,DATA2!$E$14:$E$256,0)),IF(AND(B46&lt;&gt;"",$H$17=DATA3!$AU$11),INDEX(DATA2!$C$557:$C$798,MATCH(B46,DATA2!$E$557:$E$798,0)),IF(AND(B46&lt;&gt;"",$H$17=DATA3!$AU$12),INDEX(DATA2!$C$1098:$C$1340,MATCH(B46,DATA2!$E$1098:$E$1340,0)),IF(AND(B46&lt;&gt;"",$H$17=DATA3!$AU$13),INDEX(DATA2!$C$287:$C$528,MATCH(B46,DATA2!$E$287:$E$528,0)),IF(AND(B46&lt;&gt;"",$H$17=DATA3!$AU$14),INDEX(DATA2!$C$827:$C$1069,MATCH(B46,DATA2!$E$827:$E$1069,0)),IF(AND(B46&lt;&gt;"",$H$17=DATA3!$AU$15),INDEX(DATA2!$C$1369:$C$1610,MATCH(B46,DATA2!$E$1369:$E$1610,0)),""))))))</f>
        <v/>
      </c>
      <c r="F46" s="345"/>
      <c r="G46" s="345"/>
      <c r="H46" s="345"/>
      <c r="I46" s="346"/>
      <c r="J46" s="307"/>
      <c r="K46" s="308"/>
      <c r="L46" s="309"/>
      <c r="M46" s="347" t="str">
        <f>IF(AND(J46&lt;&gt;"",$H$17=DATA3!$AU$10),INDEX(DATA2!$AU$14:$AU$256,MATCH($E46,DATA2!$C$14:$C$256,0)),IF(AND(J46&lt;&gt;"",$H$17=DATA3!$AU$11),INDEX(DATA2!$AU$557:$AU$798,MATCH($E46,DATA2!$C$557:$C$798,0)),IF(AND(J46&lt;&gt;"",$H$17=DATA3!$AU$12),INDEX(DATA2!$AU$1098:$AU$1340,MATCH($E46,DATA2!$C$1098:$C$1340,0)),IF(AND(J46&lt;&gt;"",$H$17=DATA3!$AU$13),INDEX(DATA2!$AU$287:$AU$528,MATCH($E46,DATA2!$C$287:$C$528,0)),IF(AND(J46&lt;&gt;"",$H$17=DATA3!$AU$14),INDEX(DATA2!$AU$827:$AU$1069,MATCH($E46,DATA2!$C$827:$C$1069,0)),IF(AND(J46&lt;&gt;"",$H$17=DATA3!$AU$15),INDEX(DATA2!$AU$1369:$AU$1610,MATCH($E46,DATA2!$C$1369:$C$1610,0)),""))))))</f>
        <v/>
      </c>
      <c r="N46" s="348"/>
      <c r="O46" s="441" t="str">
        <f>IF(AND($M46&lt;&gt;"",$H$17=DATA3!$AU$10),(INDEX(DATA2!$AV$14:$AY$256,MATCH(E46,DATA2!$C$14:$C$256,0),MATCH($F$15,DATA2!$AV$3:$AY$3,0))*(1+UP!$A$3)),IF(AND($M46&lt;&gt;"",$H$17=DATA3!$AU$11),(INDEX(DATA2!$AV$557:$AY$798,MATCH(E46,DATA2!$C$557:$C$798,0),MATCH($F$15,DATA2!$AV$3:$AY$3,0))*(1+UP!$A$3)),IF(AND($M46&lt;&gt;"",$H$17=DATA3!$AU$12),(INDEX(DATA2!$AV$1098:$AY$1340,MATCH(E46,DATA2!$C$1098:$C$1340,0),MATCH($F$15,DATA2!$AV$3:$AY$3,0))*(1+UP!$A$3)),IF(AND($M46&lt;&gt;"",$H$17=DATA3!$AU$13),(INDEX(DATA2!$AV$287:$AY$528,MATCH(E46,DATA2!$C$287:$C$528,0),MATCH($F$15,DATA2!$AV$3:$AY$3,0))*(1+UP!$A$3)),IF(AND($M46&lt;&gt;"",$H$17=DATA3!$AU$14),(INDEX(DATA2!$AV$827:$AY$1069,MATCH(E46,DATA2!$C$827:$C$1069,0),MATCH($F$15,DATA2!$AV$3:$AY$3,0))*(1+UP!$A$3)),IF(AND($M46&lt;&gt;"",$H$17=DATA3!$AU$15),(INDEX(DATA2!$AV$1369:$AY$1610,MATCH(E46,DATA2!$C$1369:$C$1610,0),MATCH($F$15,DATA2!$AV$3:$AY$3,0))*(1+UP!$A$3)),""))))))</f>
        <v/>
      </c>
      <c r="P46" s="442" t="e">
        <f>IF(AND($M46&lt;&gt;"",$H$17=#REF!),(INDEX(DATA2!$AV$5:$BA$5,MATCH(F46,DATA2!$C$5:$C$5,0),MATCH(#REF!,DATA2!$AV$3:$BA$3,0))),IF(AND($M46&lt;&gt;"",$H$17=#REF!),(INDEX(DATA2!$AV$5:$BA$5,MATCH(F46,DATA2!$C$5:$C$5,0),MATCH(#REF!,DATA2!$AV$3:$BA$3,0))),IF(AND($M46&lt;&gt;"",$H$17=#REF!),(INDEX(DATA2!$AV$5:$BA$5,MATCH(F46,DATA2!$C$5:$C$5,0),MATCH(#REF!,DATA2!$AV$3:$BA$3,0))),"")))</f>
        <v>#REF!</v>
      </c>
      <c r="Q46" s="347" t="str">
        <f t="shared" si="1"/>
        <v/>
      </c>
      <c r="R46" s="355" t="str">
        <f t="shared" si="3"/>
        <v/>
      </c>
      <c r="S46" s="348" t="str">
        <f t="shared" si="3"/>
        <v/>
      </c>
      <c r="T46" s="443"/>
      <c r="U46" s="444"/>
      <c r="V46" s="444"/>
      <c r="W46" s="445"/>
      <c r="X46" s="5"/>
      <c r="Y46" s="235">
        <v>12</v>
      </c>
      <c r="Z46" s="341"/>
      <c r="AA46" s="342"/>
      <c r="AB46" s="343"/>
      <c r="AC46" s="352" t="str">
        <f>IF(AND(Z46&lt;&gt;"",$H$17=DATA3!$AU$10),INDEX(DATA2!$C$261:$C$280,MATCH(Z46,DATA2!$E$261:$E$280,0)),IF(AND(Z46&lt;&gt;"",$H$17=DATA3!$AU$11),INDEX(DATA2!$C$801:$C$820,MATCH(Z46,DATA2!$E$801:$E$820,0)),IF(AND(Z46&lt;&gt;"",$H$17=DATA3!$AU$12),INDEX(DATA2!$C$1343:$C$1362,MATCH(Z46,DATA2!$E$1343:$E$1362,0)),IF(AND(Z46&lt;&gt;"",$H$17=DATA3!$AU$13),INDEX(DATA2!$C$531:$C$550,MATCH(Z46,DATA2!$E$531:$E$550,0)),IF(AND(Z46&lt;&gt;"",$H$17=DATA3!$AU$14),INDEX(DATA2!$C$1072:$C$1091,MATCH(Z46,DATA2!$E$1072:$E$1091,0)),IF(AND(Z46&lt;&gt;"",$H$17=DATA3!$AU$15),INDEX(DATA2!$C$1613:$C$1632,MATCH(Z46,DATA2!$E$1613:$E$1632,0)),""))))))</f>
        <v/>
      </c>
      <c r="AD46" s="353"/>
      <c r="AE46" s="353"/>
      <c r="AF46" s="353"/>
      <c r="AG46" s="354"/>
      <c r="AH46" s="310"/>
      <c r="AI46" s="347" t="str">
        <f>IF(AND(Z46&lt;&gt;"",$H$17=DATA3!$AU$10),INDEX(DATA2!$AU$261:$AU$280,MATCH($AC46,DATA2!$C$261:$C$280,0)),IF(AND(Z46&lt;&gt;"",$H$17=DATA3!$AU$11),INDEX(DATA2!$AU$801:$AU$820,MATCH($AC46,DATA2!$C$801:$C$820,0)),IF(AND(Z46&lt;&gt;"",$H$17=DATA3!$AU$12),INDEX(DATA2!$AU$1343:$AU$1362,MATCH($AC46,DATA2!$C$1343:$C$1362,0)),IF(AND(Z46&lt;&gt;"",$H$17=DATA3!$AU$13),INDEX(DATA2!$AU$531:$AU$550,MATCH($AC46,DATA2!$C$531:$C$550,0)),IF(AND(Z46&lt;&gt;"",$H$17=DATA3!$AU$14),INDEX(DATA2!$AU$1072:$AU$1091,MATCH($AC46,DATA2!$C$1072:$C$1091,0)),IF(AND(Z46&lt;&gt;"",$H$17=DATA3!$AU$15),INDEX(DATA2!$AU$1613:$AU$1632,MATCH($AC46,DATA2!$C$1613:$C$1632,0)),""))))))</f>
        <v/>
      </c>
      <c r="AJ46" s="354" t="e">
        <f>IF(AND(AG46&lt;&gt;"",$H$17=#REF!),INDEX(DATA2!#REF!,MATCH($V46,DATA2!#REF!,0)),IF(AND(AG46&lt;&gt;"",$H$17=#REF!),INDEX(DATA2!#REF!,MATCH($V46,DATA2!#REF!,0)),IF(AND(AG46&lt;&gt;"",$H$17=#REF!),INDEX(DATA2!#REF!,MATCH($V46,DATA2!#REF!,0)),"")))</f>
        <v>#REF!</v>
      </c>
      <c r="AK46" s="347" t="str">
        <f>IF(AND($Z46&lt;&gt;"",$H$17=DATA3!$AU$10),(INDEX(DATA2!$AV$261:$AY$280,MATCH(AC46,DATA2!$C$261:$C$280,0),MATCH($F$15,DATA2!$AV$3:$AY$3,0))*(1+UP!$A$3)),IF(AND($Z46&lt;&gt;"",$H$17=DATA3!$AU$11),(INDEX(DATA2!$AV$801:$AY$820,MATCH(AC46,DATA2!$C$801:$C$820,0),MATCH($F$15,DATA2!$AV$3:$AY$3,0))*(1+UP!$A$3)),IF(AND($Z46&lt;&gt;"",$H$17=DATA3!$AU$12),(INDEX(DATA2!$AV$1343:$AY$1362,MATCH(AC46,DATA2!$C$1343:$C$1362,0),MATCH($F$15,DATA2!$AV$3:$AY$3,0))*(1+UP!$A$3)),IF(AND($Z46&lt;&gt;"",$H$17=DATA3!$AU$13),(INDEX(DATA2!$AV$531:$AY$550,MATCH(AC46,DATA2!$C$531:$C$550,0),MATCH($F$15,DATA2!$AV$3:$AY$3,0))*(1+UP!$A$3)),IF(AND($Z46&lt;&gt;"",$H$17=DATA3!$AU$14),(INDEX(DATA2!$AV$1072:$AY$1091,MATCH(AC46,DATA2!$C$1072:$C$1091,0),MATCH($F$15,DATA2!$AV$3:$AY$3,0))*(1+UP!$A$3)),IF(AND($Z46&lt;&gt;"",$H$17=DATA3!$AU$15),(INDEX(DATA2!$AV$1613:$AY$1632,MATCH(AC46,DATA2!$C$1613:$C$1632,0),MATCH($F$15,DATA2!$AV$3:$AY$3,0))*(1+UP!$A$3)),""))))))</f>
        <v/>
      </c>
      <c r="AL46" s="354"/>
      <c r="AM46" s="347" t="str">
        <f t="shared" si="2"/>
        <v/>
      </c>
      <c r="AN46" s="355"/>
      <c r="AO46" s="348"/>
    </row>
    <row r="47" spans="1:41" x14ac:dyDescent="0.25">
      <c r="A47" s="235">
        <v>23</v>
      </c>
      <c r="B47" s="341"/>
      <c r="C47" s="342"/>
      <c r="D47" s="343"/>
      <c r="E47" s="344" t="str">
        <f>IF(AND(B47&lt;&gt;"",$H$17=DATA3!$AU$10),INDEX(DATA2!$C$14:$C$256,MATCH(B47,DATA2!$E$14:$E$256,0)),IF(AND(B47&lt;&gt;"",$H$17=DATA3!$AU$11),INDEX(DATA2!$C$557:$C$798,MATCH(B47,DATA2!$E$557:$E$798,0)),IF(AND(B47&lt;&gt;"",$H$17=DATA3!$AU$12),INDEX(DATA2!$C$1098:$C$1340,MATCH(B47,DATA2!$E$1098:$E$1340,0)),IF(AND(B47&lt;&gt;"",$H$17=DATA3!$AU$13),INDEX(DATA2!$C$287:$C$528,MATCH(B47,DATA2!$E$287:$E$528,0)),IF(AND(B47&lt;&gt;"",$H$17=DATA3!$AU$14),INDEX(DATA2!$C$827:$C$1069,MATCH(B47,DATA2!$E$827:$E$1069,0)),IF(AND(B47&lt;&gt;"",$H$17=DATA3!$AU$15),INDEX(DATA2!$C$1369:$C$1610,MATCH(B47,DATA2!$E$1369:$E$1610,0)),""))))))</f>
        <v/>
      </c>
      <c r="F47" s="345"/>
      <c r="G47" s="345"/>
      <c r="H47" s="345"/>
      <c r="I47" s="346"/>
      <c r="J47" s="307"/>
      <c r="K47" s="308"/>
      <c r="L47" s="309"/>
      <c r="M47" s="347" t="str">
        <f>IF(AND(J47&lt;&gt;"",$H$17=DATA3!$AU$10),INDEX(DATA2!$AU$14:$AU$256,MATCH($E47,DATA2!$C$14:$C$256,0)),IF(AND(J47&lt;&gt;"",$H$17=DATA3!$AU$11),INDEX(DATA2!$AU$557:$AU$798,MATCH($E47,DATA2!$C$557:$C$798,0)),IF(AND(J47&lt;&gt;"",$H$17=DATA3!$AU$12),INDEX(DATA2!$AU$1098:$AU$1340,MATCH($E47,DATA2!$C$1098:$C$1340,0)),IF(AND(J47&lt;&gt;"",$H$17=DATA3!$AU$13),INDEX(DATA2!$AU$287:$AU$528,MATCH($E47,DATA2!$C$287:$C$528,0)),IF(AND(J47&lt;&gt;"",$H$17=DATA3!$AU$14),INDEX(DATA2!$AU$827:$AU$1069,MATCH($E47,DATA2!$C$827:$C$1069,0)),IF(AND(J47&lt;&gt;"",$H$17=DATA3!$AU$15),INDEX(DATA2!$AU$1369:$AU$1610,MATCH($E47,DATA2!$C$1369:$C$1610,0)),""))))))</f>
        <v/>
      </c>
      <c r="N47" s="348"/>
      <c r="O47" s="441" t="str">
        <f>IF(AND($M47&lt;&gt;"",$H$17=DATA3!$AU$10),(INDEX(DATA2!$AV$14:$AY$256,MATCH(E47,DATA2!$C$14:$C$256,0),MATCH($F$15,DATA2!$AV$3:$AY$3,0))*(1+UP!$A$3)),IF(AND($M47&lt;&gt;"",$H$17=DATA3!$AU$11),(INDEX(DATA2!$AV$557:$AY$798,MATCH(E47,DATA2!$C$557:$C$798,0),MATCH($F$15,DATA2!$AV$3:$AY$3,0))*(1+UP!$A$3)),IF(AND($M47&lt;&gt;"",$H$17=DATA3!$AU$12),(INDEX(DATA2!$AV$1098:$AY$1340,MATCH(E47,DATA2!$C$1098:$C$1340,0),MATCH($F$15,DATA2!$AV$3:$AY$3,0))*(1+UP!$A$3)),IF(AND($M47&lt;&gt;"",$H$17=DATA3!$AU$13),(INDEX(DATA2!$AV$287:$AY$528,MATCH(E47,DATA2!$C$287:$C$528,0),MATCH($F$15,DATA2!$AV$3:$AY$3,0))*(1+UP!$A$3)),IF(AND($M47&lt;&gt;"",$H$17=DATA3!$AU$14),(INDEX(DATA2!$AV$827:$AY$1069,MATCH(E47,DATA2!$C$827:$C$1069,0),MATCH($F$15,DATA2!$AV$3:$AY$3,0))*(1+UP!$A$3)),IF(AND($M47&lt;&gt;"",$H$17=DATA3!$AU$15),(INDEX(DATA2!$AV$1369:$AY$1610,MATCH(E47,DATA2!$C$1369:$C$1610,0),MATCH($F$15,DATA2!$AV$3:$AY$3,0))*(1+UP!$A$3)),""))))))</f>
        <v/>
      </c>
      <c r="P47" s="442" t="e">
        <f>IF(AND($M47&lt;&gt;"",$H$17=#REF!),(INDEX(DATA2!$AV$5:$BA$5,MATCH(F47,DATA2!$C$5:$C$5,0),MATCH(#REF!,DATA2!$AV$3:$BA$3,0))),IF(AND($M47&lt;&gt;"",$H$17=#REF!),(INDEX(DATA2!$AV$5:$BA$5,MATCH(F47,DATA2!$C$5:$C$5,0),MATCH(#REF!,DATA2!$AV$3:$BA$3,0))),IF(AND($M47&lt;&gt;"",$H$17=#REF!),(INDEX(DATA2!$AV$5:$BA$5,MATCH(F47,DATA2!$C$5:$C$5,0),MATCH(#REF!,DATA2!$AV$3:$BA$3,0))),"")))</f>
        <v>#REF!</v>
      </c>
      <c r="Q47" s="347" t="str">
        <f t="shared" si="1"/>
        <v/>
      </c>
      <c r="R47" s="355" t="str">
        <f t="shared" si="3"/>
        <v/>
      </c>
      <c r="S47" s="348" t="str">
        <f t="shared" si="3"/>
        <v/>
      </c>
      <c r="T47" s="443"/>
      <c r="U47" s="444"/>
      <c r="V47" s="444"/>
      <c r="W47" s="445"/>
      <c r="X47" s="5"/>
      <c r="Y47" s="235">
        <v>13</v>
      </c>
      <c r="Z47" s="341"/>
      <c r="AA47" s="342"/>
      <c r="AB47" s="343"/>
      <c r="AC47" s="352" t="str">
        <f>IF(AND(Z47&lt;&gt;"",$H$17=DATA3!$AU$10),INDEX(DATA2!$C$261:$C$280,MATCH(Z47,DATA2!$E$261:$E$280,0)),IF(AND(Z47&lt;&gt;"",$H$17=DATA3!$AU$11),INDEX(DATA2!$C$801:$C$820,MATCH(Z47,DATA2!$E$801:$E$820,0)),IF(AND(Z47&lt;&gt;"",$H$17=DATA3!$AU$12),INDEX(DATA2!$C$1343:$C$1362,MATCH(Z47,DATA2!$E$1343:$E$1362,0)),IF(AND(Z47&lt;&gt;"",$H$17=DATA3!$AU$13),INDEX(DATA2!$C$531:$C$550,MATCH(Z47,DATA2!$E$531:$E$550,0)),IF(AND(Z47&lt;&gt;"",$H$17=DATA3!$AU$14),INDEX(DATA2!$C$1072:$C$1091,MATCH(Z47,DATA2!$E$1072:$E$1091,0)),IF(AND(Z47&lt;&gt;"",$H$17=DATA3!$AU$15),INDEX(DATA2!$C$1613:$C$1632,MATCH(Z47,DATA2!$E$1613:$E$1632,0)),""))))))</f>
        <v/>
      </c>
      <c r="AD47" s="353"/>
      <c r="AE47" s="353"/>
      <c r="AF47" s="353"/>
      <c r="AG47" s="354"/>
      <c r="AH47" s="310"/>
      <c r="AI47" s="347" t="str">
        <f>IF(AND(Z47&lt;&gt;"",$H$17=DATA3!$AU$10),INDEX(DATA2!$AU$261:$AU$280,MATCH($AC47,DATA2!$C$261:$C$280,0)),IF(AND(Z47&lt;&gt;"",$H$17=DATA3!$AU$11),INDEX(DATA2!$AU$801:$AU$820,MATCH($AC47,DATA2!$C$801:$C$820,0)),IF(AND(Z47&lt;&gt;"",$H$17=DATA3!$AU$12),INDEX(DATA2!$AU$1343:$AU$1362,MATCH($AC47,DATA2!$C$1343:$C$1362,0)),IF(AND(Z47&lt;&gt;"",$H$17=DATA3!$AU$13),INDEX(DATA2!$AU$531:$AU$550,MATCH($AC47,DATA2!$C$531:$C$550,0)),IF(AND(Z47&lt;&gt;"",$H$17=DATA3!$AU$14),INDEX(DATA2!$AU$1072:$AU$1091,MATCH($AC47,DATA2!$C$1072:$C$1091,0)),IF(AND(Z47&lt;&gt;"",$H$17=DATA3!$AU$15),INDEX(DATA2!$AU$1613:$AU$1632,MATCH($AC47,DATA2!$C$1613:$C$1632,0)),""))))))</f>
        <v/>
      </c>
      <c r="AJ47" s="354" t="e">
        <f>IF(AND(AG47&lt;&gt;"",$H$17=#REF!),INDEX(DATA2!#REF!,MATCH($V47,DATA2!#REF!,0)),IF(AND(AG47&lt;&gt;"",$H$17=#REF!),INDEX(DATA2!#REF!,MATCH($V47,DATA2!#REF!,0)),IF(AND(AG47&lt;&gt;"",$H$17=#REF!),INDEX(DATA2!#REF!,MATCH($V47,DATA2!#REF!,0)),"")))</f>
        <v>#REF!</v>
      </c>
      <c r="AK47" s="347" t="str">
        <f>IF(AND($Z47&lt;&gt;"",$H$17=DATA3!$AU$10),(INDEX(DATA2!$AV$261:$AY$280,MATCH(AC47,DATA2!$C$261:$C$280,0),MATCH($F$15,DATA2!$AV$3:$AY$3,0))*(1+UP!$A$3)),IF(AND($Z47&lt;&gt;"",$H$17=DATA3!$AU$11),(INDEX(DATA2!$AV$801:$AY$820,MATCH(AC47,DATA2!$C$801:$C$820,0),MATCH($F$15,DATA2!$AV$3:$AY$3,0))*(1+UP!$A$3)),IF(AND($Z47&lt;&gt;"",$H$17=DATA3!$AU$12),(INDEX(DATA2!$AV$1343:$AY$1362,MATCH(AC47,DATA2!$C$1343:$C$1362,0),MATCH($F$15,DATA2!$AV$3:$AY$3,0))*(1+UP!$A$3)),IF(AND($Z47&lt;&gt;"",$H$17=DATA3!$AU$13),(INDEX(DATA2!$AV$531:$AY$550,MATCH(AC47,DATA2!$C$531:$C$550,0),MATCH($F$15,DATA2!$AV$3:$AY$3,0))*(1+UP!$A$3)),IF(AND($Z47&lt;&gt;"",$H$17=DATA3!$AU$14),(INDEX(DATA2!$AV$1072:$AY$1091,MATCH(AC47,DATA2!$C$1072:$C$1091,0),MATCH($F$15,DATA2!$AV$3:$AY$3,0))*(1+UP!$A$3)),IF(AND($Z47&lt;&gt;"",$H$17=DATA3!$AU$15),(INDEX(DATA2!$AV$1613:$AY$1632,MATCH(AC47,DATA2!$C$1613:$C$1632,0),MATCH($F$15,DATA2!$AV$3:$AY$3,0))*(1+UP!$A$3)),""))))))</f>
        <v/>
      </c>
      <c r="AL47" s="354"/>
      <c r="AM47" s="347" t="str">
        <f t="shared" si="2"/>
        <v/>
      </c>
      <c r="AN47" s="355"/>
      <c r="AO47" s="348"/>
    </row>
    <row r="48" spans="1:41" x14ac:dyDescent="0.25">
      <c r="A48" s="235">
        <v>24</v>
      </c>
      <c r="B48" s="341"/>
      <c r="C48" s="342"/>
      <c r="D48" s="343"/>
      <c r="E48" s="344" t="str">
        <f>IF(AND(B48&lt;&gt;"",$H$17=DATA3!$AU$10),INDEX(DATA2!$C$14:$C$256,MATCH(B48,DATA2!$E$14:$E$256,0)),IF(AND(B48&lt;&gt;"",$H$17=DATA3!$AU$11),INDEX(DATA2!$C$557:$C$798,MATCH(B48,DATA2!$E$557:$E$798,0)),IF(AND(B48&lt;&gt;"",$H$17=DATA3!$AU$12),INDEX(DATA2!$C$1098:$C$1340,MATCH(B48,DATA2!$E$1098:$E$1340,0)),IF(AND(B48&lt;&gt;"",$H$17=DATA3!$AU$13),INDEX(DATA2!$C$287:$C$528,MATCH(B48,DATA2!$E$287:$E$528,0)),IF(AND(B48&lt;&gt;"",$H$17=DATA3!$AU$14),INDEX(DATA2!$C$827:$C$1069,MATCH(B48,DATA2!$E$827:$E$1069,0)),IF(AND(B48&lt;&gt;"",$H$17=DATA3!$AU$15),INDEX(DATA2!$C$1369:$C$1610,MATCH(B48,DATA2!$E$1369:$E$1610,0)),""))))))</f>
        <v/>
      </c>
      <c r="F48" s="345"/>
      <c r="G48" s="345"/>
      <c r="H48" s="345"/>
      <c r="I48" s="346"/>
      <c r="J48" s="307"/>
      <c r="K48" s="308"/>
      <c r="L48" s="309"/>
      <c r="M48" s="347" t="str">
        <f>IF(AND(J48&lt;&gt;"",$H$17=DATA3!$AU$10),INDEX(DATA2!$AU$14:$AU$256,MATCH($E48,DATA2!$C$14:$C$256,0)),IF(AND(J48&lt;&gt;"",$H$17=DATA3!$AU$11),INDEX(DATA2!$AU$557:$AU$798,MATCH($E48,DATA2!$C$557:$C$798,0)),IF(AND(J48&lt;&gt;"",$H$17=DATA3!$AU$12),INDEX(DATA2!$AU$1098:$AU$1340,MATCH($E48,DATA2!$C$1098:$C$1340,0)),IF(AND(J48&lt;&gt;"",$H$17=DATA3!$AU$13),INDEX(DATA2!$AU$287:$AU$528,MATCH($E48,DATA2!$C$287:$C$528,0)),IF(AND(J48&lt;&gt;"",$H$17=DATA3!$AU$14),INDEX(DATA2!$AU$827:$AU$1069,MATCH($E48,DATA2!$C$827:$C$1069,0)),IF(AND(J48&lt;&gt;"",$H$17=DATA3!$AU$15),INDEX(DATA2!$AU$1369:$AU$1610,MATCH($E48,DATA2!$C$1369:$C$1610,0)),""))))))</f>
        <v/>
      </c>
      <c r="N48" s="348"/>
      <c r="O48" s="441" t="str">
        <f>IF(AND($M48&lt;&gt;"",$H$17=DATA3!$AU$10),(INDEX(DATA2!$AV$14:$AY$256,MATCH(E48,DATA2!$C$14:$C$256,0),MATCH($F$15,DATA2!$AV$3:$AY$3,0))*(1+UP!$A$3)),IF(AND($M48&lt;&gt;"",$H$17=DATA3!$AU$11),(INDEX(DATA2!$AV$557:$AY$798,MATCH(E48,DATA2!$C$557:$C$798,0),MATCH($F$15,DATA2!$AV$3:$AY$3,0))*(1+UP!$A$3)),IF(AND($M48&lt;&gt;"",$H$17=DATA3!$AU$12),(INDEX(DATA2!$AV$1098:$AY$1340,MATCH(E48,DATA2!$C$1098:$C$1340,0),MATCH($F$15,DATA2!$AV$3:$AY$3,0))*(1+UP!$A$3)),IF(AND($M48&lt;&gt;"",$H$17=DATA3!$AU$13),(INDEX(DATA2!$AV$287:$AY$528,MATCH(E48,DATA2!$C$287:$C$528,0),MATCH($F$15,DATA2!$AV$3:$AY$3,0))*(1+UP!$A$3)),IF(AND($M48&lt;&gt;"",$H$17=DATA3!$AU$14),(INDEX(DATA2!$AV$827:$AY$1069,MATCH(E48,DATA2!$C$827:$C$1069,0),MATCH($F$15,DATA2!$AV$3:$AY$3,0))*(1+UP!$A$3)),IF(AND($M48&lt;&gt;"",$H$17=DATA3!$AU$15),(INDEX(DATA2!$AV$1369:$AY$1610,MATCH(E48,DATA2!$C$1369:$C$1610,0),MATCH($F$15,DATA2!$AV$3:$AY$3,0))*(1+UP!$A$3)),""))))))</f>
        <v/>
      </c>
      <c r="P48" s="442" t="e">
        <f>IF(AND($M48&lt;&gt;"",$H$17=#REF!),(INDEX(DATA2!$AV$5:$BA$5,MATCH(F48,DATA2!$C$5:$C$5,0),MATCH(#REF!,DATA2!$AV$3:$BA$3,0))),IF(AND($M48&lt;&gt;"",$H$17=#REF!),(INDEX(DATA2!$AV$5:$BA$5,MATCH(F48,DATA2!$C$5:$C$5,0),MATCH(#REF!,DATA2!$AV$3:$BA$3,0))),IF(AND($M48&lt;&gt;"",$H$17=#REF!),(INDEX(DATA2!$AV$5:$BA$5,MATCH(F48,DATA2!$C$5:$C$5,0),MATCH(#REF!,DATA2!$AV$3:$BA$3,0))),"")))</f>
        <v>#REF!</v>
      </c>
      <c r="Q48" s="347" t="str">
        <f t="shared" si="1"/>
        <v/>
      </c>
      <c r="R48" s="355" t="str">
        <f t="shared" si="3"/>
        <v/>
      </c>
      <c r="S48" s="348" t="str">
        <f t="shared" si="3"/>
        <v/>
      </c>
      <c r="T48" s="443"/>
      <c r="U48" s="444"/>
      <c r="V48" s="444"/>
      <c r="W48" s="445"/>
      <c r="X48" s="5"/>
      <c r="Y48" s="235">
        <v>14</v>
      </c>
      <c r="Z48" s="341"/>
      <c r="AA48" s="342"/>
      <c r="AB48" s="343"/>
      <c r="AC48" s="352" t="str">
        <f>IF(AND(Z48&lt;&gt;"",$H$17=DATA3!$AU$10),INDEX(DATA2!$C$261:$C$280,MATCH(Z48,DATA2!$E$261:$E$280,0)),IF(AND(Z48&lt;&gt;"",$H$17=DATA3!$AU$11),INDEX(DATA2!$C$801:$C$820,MATCH(Z48,DATA2!$E$801:$E$820,0)),IF(AND(Z48&lt;&gt;"",$H$17=DATA3!$AU$12),INDEX(DATA2!$C$1343:$C$1362,MATCH(Z48,DATA2!$E$1343:$E$1362,0)),IF(AND(Z48&lt;&gt;"",$H$17=DATA3!$AU$13),INDEX(DATA2!$C$531:$C$550,MATCH(Z48,DATA2!$E$531:$E$550,0)),IF(AND(Z48&lt;&gt;"",$H$17=DATA3!$AU$14),INDEX(DATA2!$C$1072:$C$1091,MATCH(Z48,DATA2!$E$1072:$E$1091,0)),IF(AND(Z48&lt;&gt;"",$H$17=DATA3!$AU$15),INDEX(DATA2!$C$1613:$C$1632,MATCH(Z48,DATA2!$E$1613:$E$1632,0)),""))))))</f>
        <v/>
      </c>
      <c r="AD48" s="353"/>
      <c r="AE48" s="353"/>
      <c r="AF48" s="353"/>
      <c r="AG48" s="354"/>
      <c r="AH48" s="310"/>
      <c r="AI48" s="347" t="str">
        <f>IF(AND(Z48&lt;&gt;"",$H$17=DATA3!$AU$10),INDEX(DATA2!$AU$261:$AU$280,MATCH($AC48,DATA2!$C$261:$C$280,0)),IF(AND(Z48&lt;&gt;"",$H$17=DATA3!$AU$11),INDEX(DATA2!$AU$801:$AU$820,MATCH($AC48,DATA2!$C$801:$C$820,0)),IF(AND(Z48&lt;&gt;"",$H$17=DATA3!$AU$12),INDEX(DATA2!$AU$1343:$AU$1362,MATCH($AC48,DATA2!$C$1343:$C$1362,0)),IF(AND(Z48&lt;&gt;"",$H$17=DATA3!$AU$13),INDEX(DATA2!$AU$531:$AU$550,MATCH($AC48,DATA2!$C$531:$C$550,0)),IF(AND(Z48&lt;&gt;"",$H$17=DATA3!$AU$14),INDEX(DATA2!$AU$1072:$AU$1091,MATCH($AC48,DATA2!$C$1072:$C$1091,0)),IF(AND(Z48&lt;&gt;"",$H$17=DATA3!$AU$15),INDEX(DATA2!$AU$1613:$AU$1632,MATCH($AC48,DATA2!$C$1613:$C$1632,0)),""))))))</f>
        <v/>
      </c>
      <c r="AJ48" s="354" t="e">
        <f>IF(AND(AG48&lt;&gt;"",$H$17=#REF!),INDEX(DATA2!#REF!,MATCH($V48,DATA2!#REF!,0)),IF(AND(AG48&lt;&gt;"",$H$17=#REF!),INDEX(DATA2!#REF!,MATCH($V48,DATA2!#REF!,0)),IF(AND(AG48&lt;&gt;"",$H$17=#REF!),INDEX(DATA2!#REF!,MATCH($V48,DATA2!#REF!,0)),"")))</f>
        <v>#REF!</v>
      </c>
      <c r="AK48" s="347" t="str">
        <f>IF(AND($Z48&lt;&gt;"",$H$17=DATA3!$AU$10),(INDEX(DATA2!$AV$261:$AY$280,MATCH(AC48,DATA2!$C$261:$C$280,0),MATCH($F$15,DATA2!$AV$3:$AY$3,0))*(1+UP!$A$3)),IF(AND($Z48&lt;&gt;"",$H$17=DATA3!$AU$11),(INDEX(DATA2!$AV$801:$AY$820,MATCH(AC48,DATA2!$C$801:$C$820,0),MATCH($F$15,DATA2!$AV$3:$AY$3,0))*(1+UP!$A$3)),IF(AND($Z48&lt;&gt;"",$H$17=DATA3!$AU$12),(INDEX(DATA2!$AV$1343:$AY$1362,MATCH(AC48,DATA2!$C$1343:$C$1362,0),MATCH($F$15,DATA2!$AV$3:$AY$3,0))*(1+UP!$A$3)),IF(AND($Z48&lt;&gt;"",$H$17=DATA3!$AU$13),(INDEX(DATA2!$AV$531:$AY$550,MATCH(AC48,DATA2!$C$531:$C$550,0),MATCH($F$15,DATA2!$AV$3:$AY$3,0))*(1+UP!$A$3)),IF(AND($Z48&lt;&gt;"",$H$17=DATA3!$AU$14),(INDEX(DATA2!$AV$1072:$AY$1091,MATCH(AC48,DATA2!$C$1072:$C$1091,0),MATCH($F$15,DATA2!$AV$3:$AY$3,0))*(1+UP!$A$3)),IF(AND($Z48&lt;&gt;"",$H$17=DATA3!$AU$15),(INDEX(DATA2!$AV$1613:$AY$1632,MATCH(AC48,DATA2!$C$1613:$C$1632,0),MATCH($F$15,DATA2!$AV$3:$AY$3,0))*(1+UP!$A$3)),""))))))</f>
        <v/>
      </c>
      <c r="AL48" s="354"/>
      <c r="AM48" s="347" t="str">
        <f t="shared" si="2"/>
        <v/>
      </c>
      <c r="AN48" s="355"/>
      <c r="AO48" s="348"/>
    </row>
    <row r="49" spans="1:41" x14ac:dyDescent="0.25">
      <c r="A49" s="235">
        <v>25</v>
      </c>
      <c r="B49" s="341"/>
      <c r="C49" s="342"/>
      <c r="D49" s="343"/>
      <c r="E49" s="344" t="str">
        <f>IF(AND(B49&lt;&gt;"",$H$17=DATA3!$AU$10),INDEX(DATA2!$C$14:$C$256,MATCH(B49,DATA2!$E$14:$E$256,0)),IF(AND(B49&lt;&gt;"",$H$17=DATA3!$AU$11),INDEX(DATA2!$C$557:$C$798,MATCH(B49,DATA2!$E$557:$E$798,0)),IF(AND(B49&lt;&gt;"",$H$17=DATA3!$AU$12),INDEX(DATA2!$C$1098:$C$1340,MATCH(B49,DATA2!$E$1098:$E$1340,0)),IF(AND(B49&lt;&gt;"",$H$17=DATA3!$AU$13),INDEX(DATA2!$C$287:$C$528,MATCH(B49,DATA2!$E$287:$E$528,0)),IF(AND(B49&lt;&gt;"",$H$17=DATA3!$AU$14),INDEX(DATA2!$C$827:$C$1069,MATCH(B49,DATA2!$E$827:$E$1069,0)),IF(AND(B49&lt;&gt;"",$H$17=DATA3!$AU$15),INDEX(DATA2!$C$1369:$C$1610,MATCH(B49,DATA2!$E$1369:$E$1610,0)),""))))))</f>
        <v/>
      </c>
      <c r="F49" s="345"/>
      <c r="G49" s="345"/>
      <c r="H49" s="345"/>
      <c r="I49" s="346"/>
      <c r="J49" s="307"/>
      <c r="K49" s="308"/>
      <c r="L49" s="309"/>
      <c r="M49" s="347" t="str">
        <f>IF(AND(J49&lt;&gt;"",$H$17=DATA3!$AU$10),INDEX(DATA2!$AU$14:$AU$256,MATCH($E49,DATA2!$C$14:$C$256,0)),IF(AND(J49&lt;&gt;"",$H$17=DATA3!$AU$11),INDEX(DATA2!$AU$557:$AU$798,MATCH($E49,DATA2!$C$557:$C$798,0)),IF(AND(J49&lt;&gt;"",$H$17=DATA3!$AU$12),INDEX(DATA2!$AU$1098:$AU$1340,MATCH($E49,DATA2!$C$1098:$C$1340,0)),IF(AND(J49&lt;&gt;"",$H$17=DATA3!$AU$13),INDEX(DATA2!$AU$287:$AU$528,MATCH($E49,DATA2!$C$287:$C$528,0)),IF(AND(J49&lt;&gt;"",$H$17=DATA3!$AU$14),INDEX(DATA2!$AU$827:$AU$1069,MATCH($E49,DATA2!$C$827:$C$1069,0)),IF(AND(J49&lt;&gt;"",$H$17=DATA3!$AU$15),INDEX(DATA2!$AU$1369:$AU$1610,MATCH($E49,DATA2!$C$1369:$C$1610,0)),""))))))</f>
        <v/>
      </c>
      <c r="N49" s="348"/>
      <c r="O49" s="441" t="str">
        <f>IF(AND($M49&lt;&gt;"",$H$17=DATA3!$AU$10),(INDEX(DATA2!$AV$14:$AY$256,MATCH(E49,DATA2!$C$14:$C$256,0),MATCH($F$15,DATA2!$AV$3:$AY$3,0))*(1+UP!$A$3)),IF(AND($M49&lt;&gt;"",$H$17=DATA3!$AU$11),(INDEX(DATA2!$AV$557:$AY$798,MATCH(E49,DATA2!$C$557:$C$798,0),MATCH($F$15,DATA2!$AV$3:$AY$3,0))*(1+UP!$A$3)),IF(AND($M49&lt;&gt;"",$H$17=DATA3!$AU$12),(INDEX(DATA2!$AV$1098:$AY$1340,MATCH(E49,DATA2!$C$1098:$C$1340,0),MATCH($F$15,DATA2!$AV$3:$AY$3,0))*(1+UP!$A$3)),IF(AND($M49&lt;&gt;"",$H$17=DATA3!$AU$13),(INDEX(DATA2!$AV$287:$AY$528,MATCH(E49,DATA2!$C$287:$C$528,0),MATCH($F$15,DATA2!$AV$3:$AY$3,0))*(1+UP!$A$3)),IF(AND($M49&lt;&gt;"",$H$17=DATA3!$AU$14),(INDEX(DATA2!$AV$827:$AY$1069,MATCH(E49,DATA2!$C$827:$C$1069,0),MATCH($F$15,DATA2!$AV$3:$AY$3,0))*(1+UP!$A$3)),IF(AND($M49&lt;&gt;"",$H$17=DATA3!$AU$15),(INDEX(DATA2!$AV$1369:$AY$1610,MATCH(E49,DATA2!$C$1369:$C$1610,0),MATCH($F$15,DATA2!$AV$3:$AY$3,0))*(1+UP!$A$3)),""))))))</f>
        <v/>
      </c>
      <c r="P49" s="442" t="e">
        <f>IF(AND($M49&lt;&gt;"",$H$17=#REF!),(INDEX(DATA2!$AV$5:$BA$5,MATCH(F49,DATA2!$C$5:$C$5,0),MATCH(#REF!,DATA2!$AV$3:$BA$3,0))),IF(AND($M49&lt;&gt;"",$H$17=#REF!),(INDEX(DATA2!$AV$5:$BA$5,MATCH(F49,DATA2!$C$5:$C$5,0),MATCH(#REF!,DATA2!$AV$3:$BA$3,0))),IF(AND($M49&lt;&gt;"",$H$17=#REF!),(INDEX(DATA2!$AV$5:$BA$5,MATCH(F49,DATA2!$C$5:$C$5,0),MATCH(#REF!,DATA2!$AV$3:$BA$3,0))),"")))</f>
        <v>#REF!</v>
      </c>
      <c r="Q49" s="347" t="str">
        <f t="shared" si="1"/>
        <v/>
      </c>
      <c r="R49" s="355" t="str">
        <f t="shared" si="3"/>
        <v/>
      </c>
      <c r="S49" s="348" t="str">
        <f t="shared" si="3"/>
        <v/>
      </c>
      <c r="T49" s="443"/>
      <c r="U49" s="444"/>
      <c r="V49" s="444"/>
      <c r="W49" s="445"/>
      <c r="X49" s="5"/>
      <c r="Y49" s="235">
        <v>15</v>
      </c>
      <c r="Z49" s="341"/>
      <c r="AA49" s="342"/>
      <c r="AB49" s="343"/>
      <c r="AC49" s="352" t="str">
        <f>IF(AND(Z49&lt;&gt;"",$H$17=DATA3!$AU$10),INDEX(DATA2!$C$261:$C$280,MATCH(Z49,DATA2!$E$261:$E$280,0)),IF(AND(Z49&lt;&gt;"",$H$17=DATA3!$AU$11),INDEX(DATA2!$C$801:$C$820,MATCH(Z49,DATA2!$E$801:$E$820,0)),IF(AND(Z49&lt;&gt;"",$H$17=DATA3!$AU$12),INDEX(DATA2!$C$1343:$C$1362,MATCH(Z49,DATA2!$E$1343:$E$1362,0)),IF(AND(Z49&lt;&gt;"",$H$17=DATA3!$AU$13),INDEX(DATA2!$C$531:$C$550,MATCH(Z49,DATA2!$E$531:$E$550,0)),IF(AND(Z49&lt;&gt;"",$H$17=DATA3!$AU$14),INDEX(DATA2!$C$1072:$C$1091,MATCH(Z49,DATA2!$E$1072:$E$1091,0)),IF(AND(Z49&lt;&gt;"",$H$17=DATA3!$AU$15),INDEX(DATA2!$C$1613:$C$1632,MATCH(Z49,DATA2!$E$1613:$E$1632,0)),""))))))</f>
        <v/>
      </c>
      <c r="AD49" s="353"/>
      <c r="AE49" s="353"/>
      <c r="AF49" s="353"/>
      <c r="AG49" s="354"/>
      <c r="AH49" s="310"/>
      <c r="AI49" s="347" t="str">
        <f>IF(AND(Z49&lt;&gt;"",$H$17=DATA3!$AU$10),INDEX(DATA2!$AU$261:$AU$280,MATCH($AC49,DATA2!$C$261:$C$280,0)),IF(AND(Z49&lt;&gt;"",$H$17=DATA3!$AU$11),INDEX(DATA2!$AU$801:$AU$820,MATCH($AC49,DATA2!$C$801:$C$820,0)),IF(AND(Z49&lt;&gt;"",$H$17=DATA3!$AU$12),INDEX(DATA2!$AU$1343:$AU$1362,MATCH($AC49,DATA2!$C$1343:$C$1362,0)),IF(AND(Z49&lt;&gt;"",$H$17=DATA3!$AU$13),INDEX(DATA2!$AU$531:$AU$550,MATCH($AC49,DATA2!$C$531:$C$550,0)),IF(AND(Z49&lt;&gt;"",$H$17=DATA3!$AU$14),INDEX(DATA2!$AU$1072:$AU$1091,MATCH($AC49,DATA2!$C$1072:$C$1091,0)),IF(AND(Z49&lt;&gt;"",$H$17=DATA3!$AU$15),INDEX(DATA2!$AU$1613:$AU$1632,MATCH($AC49,DATA2!$C$1613:$C$1632,0)),""))))))</f>
        <v/>
      </c>
      <c r="AJ49" s="354" t="e">
        <f>IF(AND(AG49&lt;&gt;"",$H$17=#REF!),INDEX(DATA2!#REF!,MATCH($V49,DATA2!#REF!,0)),IF(AND(AG49&lt;&gt;"",$H$17=#REF!),INDEX(DATA2!#REF!,MATCH($V49,DATA2!#REF!,0)),IF(AND(AG49&lt;&gt;"",$H$17=#REF!),INDEX(DATA2!#REF!,MATCH($V49,DATA2!#REF!,0)),"")))</f>
        <v>#REF!</v>
      </c>
      <c r="AK49" s="347" t="str">
        <f>IF(AND($Z49&lt;&gt;"",$H$17=DATA3!$AU$10),(INDEX(DATA2!$AV$261:$AY$280,MATCH(AC49,DATA2!$C$261:$C$280,0),MATCH($F$15,DATA2!$AV$3:$AY$3,0))*(1+UP!$A$3)),IF(AND($Z49&lt;&gt;"",$H$17=DATA3!$AU$11),(INDEX(DATA2!$AV$801:$AY$820,MATCH(AC49,DATA2!$C$801:$C$820,0),MATCH($F$15,DATA2!$AV$3:$AY$3,0))*(1+UP!$A$3)),IF(AND($Z49&lt;&gt;"",$H$17=DATA3!$AU$12),(INDEX(DATA2!$AV$1343:$AY$1362,MATCH(AC49,DATA2!$C$1343:$C$1362,0),MATCH($F$15,DATA2!$AV$3:$AY$3,0))*(1+UP!$A$3)),IF(AND($Z49&lt;&gt;"",$H$17=DATA3!$AU$13),(INDEX(DATA2!$AV$531:$AY$550,MATCH(AC49,DATA2!$C$531:$C$550,0),MATCH($F$15,DATA2!$AV$3:$AY$3,0))*(1+UP!$A$3)),IF(AND($Z49&lt;&gt;"",$H$17=DATA3!$AU$14),(INDEX(DATA2!$AV$1072:$AY$1091,MATCH(AC49,DATA2!$C$1072:$C$1091,0),MATCH($F$15,DATA2!$AV$3:$AY$3,0))*(1+UP!$A$3)),IF(AND($Z49&lt;&gt;"",$H$17=DATA3!$AU$15),(INDEX(DATA2!$AV$1613:$AY$1632,MATCH(AC49,DATA2!$C$1613:$C$1632,0),MATCH($F$15,DATA2!$AV$3:$AY$3,0))*(1+UP!$A$3)),""))))))</f>
        <v/>
      </c>
      <c r="AL49" s="354"/>
      <c r="AM49" s="347" t="str">
        <f t="shared" si="2"/>
        <v/>
      </c>
      <c r="AN49" s="355"/>
      <c r="AO49" s="348"/>
    </row>
    <row r="50" spans="1:41" x14ac:dyDescent="0.25">
      <c r="A50" s="235">
        <v>26</v>
      </c>
      <c r="B50" s="341"/>
      <c r="C50" s="342"/>
      <c r="D50" s="343"/>
      <c r="E50" s="344" t="str">
        <f>IF(AND(B50&lt;&gt;"",$H$17=DATA3!$AU$10),INDEX(DATA2!$C$14:$C$256,MATCH(B50,DATA2!$E$14:$E$256,0)),IF(AND(B50&lt;&gt;"",$H$17=DATA3!$AU$11),INDEX(DATA2!$C$557:$C$798,MATCH(B50,DATA2!$E$557:$E$798,0)),IF(AND(B50&lt;&gt;"",$H$17=DATA3!$AU$12),INDEX(DATA2!$C$1098:$C$1340,MATCH(B50,DATA2!$E$1098:$E$1340,0)),IF(AND(B50&lt;&gt;"",$H$17=DATA3!$AU$13),INDEX(DATA2!$C$287:$C$528,MATCH(B50,DATA2!$E$287:$E$528,0)),IF(AND(B50&lt;&gt;"",$H$17=DATA3!$AU$14),INDEX(DATA2!$C$827:$C$1069,MATCH(B50,DATA2!$E$827:$E$1069,0)),IF(AND(B50&lt;&gt;"",$H$17=DATA3!$AU$15),INDEX(DATA2!$C$1369:$C$1610,MATCH(B50,DATA2!$E$1369:$E$1610,0)),""))))))</f>
        <v/>
      </c>
      <c r="F50" s="345"/>
      <c r="G50" s="345"/>
      <c r="H50" s="345"/>
      <c r="I50" s="346"/>
      <c r="J50" s="307"/>
      <c r="K50" s="308"/>
      <c r="L50" s="309"/>
      <c r="M50" s="347" t="str">
        <f>IF(AND(J50&lt;&gt;"",$H$17=DATA3!$AU$10),INDEX(DATA2!$AU$14:$AU$256,MATCH($E50,DATA2!$C$14:$C$256,0)),IF(AND(J50&lt;&gt;"",$H$17=DATA3!$AU$11),INDEX(DATA2!$AU$557:$AU$798,MATCH($E50,DATA2!$C$557:$C$798,0)),IF(AND(J50&lt;&gt;"",$H$17=DATA3!$AU$12),INDEX(DATA2!$AU$1098:$AU$1340,MATCH($E50,DATA2!$C$1098:$C$1340,0)),IF(AND(J50&lt;&gt;"",$H$17=DATA3!$AU$13),INDEX(DATA2!$AU$287:$AU$528,MATCH($E50,DATA2!$C$287:$C$528,0)),IF(AND(J50&lt;&gt;"",$H$17=DATA3!$AU$14),INDEX(DATA2!$AU$827:$AU$1069,MATCH($E50,DATA2!$C$827:$C$1069,0)),IF(AND(J50&lt;&gt;"",$H$17=DATA3!$AU$15),INDEX(DATA2!$AU$1369:$AU$1610,MATCH($E50,DATA2!$C$1369:$C$1610,0)),""))))))</f>
        <v/>
      </c>
      <c r="N50" s="348"/>
      <c r="O50" s="441" t="str">
        <f>IF(AND($M50&lt;&gt;"",$H$17=DATA3!$AU$10),(INDEX(DATA2!$AV$14:$AY$256,MATCH(E50,DATA2!$C$14:$C$256,0),MATCH($F$15,DATA2!$AV$3:$AY$3,0))*(1+UP!$A$3)),IF(AND($M50&lt;&gt;"",$H$17=DATA3!$AU$11),(INDEX(DATA2!$AV$557:$AY$798,MATCH(E50,DATA2!$C$557:$C$798,0),MATCH($F$15,DATA2!$AV$3:$AY$3,0))*(1+UP!$A$3)),IF(AND($M50&lt;&gt;"",$H$17=DATA3!$AU$12),(INDEX(DATA2!$AV$1098:$AY$1340,MATCH(E50,DATA2!$C$1098:$C$1340,0),MATCH($F$15,DATA2!$AV$3:$AY$3,0))*(1+UP!$A$3)),IF(AND($M50&lt;&gt;"",$H$17=DATA3!$AU$13),(INDEX(DATA2!$AV$287:$AY$528,MATCH(E50,DATA2!$C$287:$C$528,0),MATCH($F$15,DATA2!$AV$3:$AY$3,0))*(1+UP!$A$3)),IF(AND($M50&lt;&gt;"",$H$17=DATA3!$AU$14),(INDEX(DATA2!$AV$827:$AY$1069,MATCH(E50,DATA2!$C$827:$C$1069,0),MATCH($F$15,DATA2!$AV$3:$AY$3,0))*(1+UP!$A$3)),IF(AND($M50&lt;&gt;"",$H$17=DATA3!$AU$15),(INDEX(DATA2!$AV$1369:$AY$1610,MATCH(E50,DATA2!$C$1369:$C$1610,0),MATCH($F$15,DATA2!$AV$3:$AY$3,0))*(1+UP!$A$3)),""))))))</f>
        <v/>
      </c>
      <c r="P50" s="442" t="e">
        <f>IF(AND($M50&lt;&gt;"",$H$17=#REF!),(INDEX(DATA2!$AV$5:$BA$5,MATCH(F50,DATA2!$C$5:$C$5,0),MATCH(#REF!,DATA2!$AV$3:$BA$3,0))),IF(AND($M50&lt;&gt;"",$H$17=#REF!),(INDEX(DATA2!$AV$5:$BA$5,MATCH(F50,DATA2!$C$5:$C$5,0),MATCH(#REF!,DATA2!$AV$3:$BA$3,0))),IF(AND($M50&lt;&gt;"",$H$17=#REF!),(INDEX(DATA2!$AV$5:$BA$5,MATCH(F50,DATA2!$C$5:$C$5,0),MATCH(#REF!,DATA2!$AV$3:$BA$3,0))),"")))</f>
        <v>#REF!</v>
      </c>
      <c r="Q50" s="347" t="str">
        <f t="shared" si="1"/>
        <v/>
      </c>
      <c r="R50" s="355" t="str">
        <f t="shared" si="3"/>
        <v/>
      </c>
      <c r="S50" s="348" t="str">
        <f t="shared" si="3"/>
        <v/>
      </c>
      <c r="T50" s="443"/>
      <c r="U50" s="444"/>
      <c r="V50" s="444"/>
      <c r="W50" s="445"/>
      <c r="X50" s="5"/>
      <c r="Y50" s="235">
        <v>16</v>
      </c>
      <c r="Z50" s="341"/>
      <c r="AA50" s="342"/>
      <c r="AB50" s="343"/>
      <c r="AC50" s="352" t="str">
        <f>IF(AND(Z50&lt;&gt;"",$H$17=DATA3!$AU$10),INDEX(DATA2!$C$261:$C$280,MATCH(Z50,DATA2!$E$261:$E$280,0)),IF(AND(Z50&lt;&gt;"",$H$17=DATA3!$AU$11),INDEX(DATA2!$C$801:$C$820,MATCH(Z50,DATA2!$E$801:$E$820,0)),IF(AND(Z50&lt;&gt;"",$H$17=DATA3!$AU$12),INDEX(DATA2!$C$1343:$C$1362,MATCH(Z50,DATA2!$E$1343:$E$1362,0)),IF(AND(Z50&lt;&gt;"",$H$17=DATA3!$AU$13),INDEX(DATA2!$C$531:$C$550,MATCH(Z50,DATA2!$E$531:$E$550,0)),IF(AND(Z50&lt;&gt;"",$H$17=DATA3!$AU$14),INDEX(DATA2!$C$1072:$C$1091,MATCH(Z50,DATA2!$E$1072:$E$1091,0)),IF(AND(Z50&lt;&gt;"",$H$17=DATA3!$AU$15),INDEX(DATA2!$C$1613:$C$1632,MATCH(Z50,DATA2!$E$1613:$E$1632,0)),""))))))</f>
        <v/>
      </c>
      <c r="AD50" s="353"/>
      <c r="AE50" s="353"/>
      <c r="AF50" s="353"/>
      <c r="AG50" s="354"/>
      <c r="AH50" s="310"/>
      <c r="AI50" s="347" t="str">
        <f>IF(AND(Z50&lt;&gt;"",$H$17=DATA3!$AU$10),INDEX(DATA2!$AU$261:$AU$280,MATCH($AC50,DATA2!$C$261:$C$280,0)),IF(AND(Z50&lt;&gt;"",$H$17=DATA3!$AU$11),INDEX(DATA2!$AU$801:$AU$820,MATCH($AC50,DATA2!$C$801:$C$820,0)),IF(AND(Z50&lt;&gt;"",$H$17=DATA3!$AU$12),INDEX(DATA2!$AU$1343:$AU$1362,MATCH($AC50,DATA2!$C$1343:$C$1362,0)),IF(AND(Z50&lt;&gt;"",$H$17=DATA3!$AU$13),INDEX(DATA2!$AU$531:$AU$550,MATCH($AC50,DATA2!$C$531:$C$550,0)),IF(AND(Z50&lt;&gt;"",$H$17=DATA3!$AU$14),INDEX(DATA2!$AU$1072:$AU$1091,MATCH($AC50,DATA2!$C$1072:$C$1091,0)),IF(AND(Z50&lt;&gt;"",$H$17=DATA3!$AU$15),INDEX(DATA2!$AU$1613:$AU$1632,MATCH($AC50,DATA2!$C$1613:$C$1632,0)),""))))))</f>
        <v/>
      </c>
      <c r="AJ50" s="354" t="e">
        <f>IF(AND(AG50&lt;&gt;"",$H$17=#REF!),INDEX(DATA2!#REF!,MATCH($V50,DATA2!#REF!,0)),IF(AND(AG50&lt;&gt;"",$H$17=#REF!),INDEX(DATA2!#REF!,MATCH($V50,DATA2!#REF!,0)),IF(AND(AG50&lt;&gt;"",$H$17=#REF!),INDEX(DATA2!#REF!,MATCH($V50,DATA2!#REF!,0)),"")))</f>
        <v>#REF!</v>
      </c>
      <c r="AK50" s="347" t="str">
        <f>IF(AND($Z50&lt;&gt;"",$H$17=DATA3!$AU$10),(INDEX(DATA2!$AV$261:$AY$280,MATCH(AC50,DATA2!$C$261:$C$280,0),MATCH($F$15,DATA2!$AV$3:$AY$3,0))*(1+UP!$A$3)),IF(AND($Z50&lt;&gt;"",$H$17=DATA3!$AU$11),(INDEX(DATA2!$AV$801:$AY$820,MATCH(AC50,DATA2!$C$801:$C$820,0),MATCH($F$15,DATA2!$AV$3:$AY$3,0))*(1+UP!$A$3)),IF(AND($Z50&lt;&gt;"",$H$17=DATA3!$AU$12),(INDEX(DATA2!$AV$1343:$AY$1362,MATCH(AC50,DATA2!$C$1343:$C$1362,0),MATCH($F$15,DATA2!$AV$3:$AY$3,0))*(1+UP!$A$3)),IF(AND($Z50&lt;&gt;"",$H$17=DATA3!$AU$13),(INDEX(DATA2!$AV$531:$AY$550,MATCH(AC50,DATA2!$C$531:$C$550,0),MATCH($F$15,DATA2!$AV$3:$AY$3,0))*(1+UP!$A$3)),IF(AND($Z50&lt;&gt;"",$H$17=DATA3!$AU$14),(INDEX(DATA2!$AV$1072:$AY$1091,MATCH(AC50,DATA2!$C$1072:$C$1091,0),MATCH($F$15,DATA2!$AV$3:$AY$3,0))*(1+UP!$A$3)),IF(AND($Z50&lt;&gt;"",$H$17=DATA3!$AU$15),(INDEX(DATA2!$AV$1613:$AY$1632,MATCH(AC50,DATA2!$C$1613:$C$1632,0),MATCH($F$15,DATA2!$AV$3:$AY$3,0))*(1+UP!$A$3)),""))))))</f>
        <v/>
      </c>
      <c r="AL50" s="354"/>
      <c r="AM50" s="347" t="str">
        <f t="shared" si="2"/>
        <v/>
      </c>
      <c r="AN50" s="355"/>
      <c r="AO50" s="348"/>
    </row>
    <row r="51" spans="1:41" x14ac:dyDescent="0.25">
      <c r="A51" s="235">
        <v>27</v>
      </c>
      <c r="B51" s="341"/>
      <c r="C51" s="342"/>
      <c r="D51" s="343"/>
      <c r="E51" s="344" t="str">
        <f>IF(AND(B51&lt;&gt;"",$H$17=DATA3!$AU$10),INDEX(DATA2!$C$14:$C$256,MATCH(B51,DATA2!$E$14:$E$256,0)),IF(AND(B51&lt;&gt;"",$H$17=DATA3!$AU$11),INDEX(DATA2!$C$557:$C$798,MATCH(B51,DATA2!$E$557:$E$798,0)),IF(AND(B51&lt;&gt;"",$H$17=DATA3!$AU$12),INDEX(DATA2!$C$1098:$C$1340,MATCH(B51,DATA2!$E$1098:$E$1340,0)),IF(AND(B51&lt;&gt;"",$H$17=DATA3!$AU$13),INDEX(DATA2!$C$287:$C$528,MATCH(B51,DATA2!$E$287:$E$528,0)),IF(AND(B51&lt;&gt;"",$H$17=DATA3!$AU$14),INDEX(DATA2!$C$827:$C$1069,MATCH(B51,DATA2!$E$827:$E$1069,0)),IF(AND(B51&lt;&gt;"",$H$17=DATA3!$AU$15),INDEX(DATA2!$C$1369:$C$1610,MATCH(B51,DATA2!$E$1369:$E$1610,0)),""))))))</f>
        <v/>
      </c>
      <c r="F51" s="345"/>
      <c r="G51" s="345"/>
      <c r="H51" s="345"/>
      <c r="I51" s="346"/>
      <c r="J51" s="307"/>
      <c r="K51" s="308"/>
      <c r="L51" s="309"/>
      <c r="M51" s="347" t="str">
        <f>IF(AND(J51&lt;&gt;"",$H$17=DATA3!$AU$10),INDEX(DATA2!$AU$14:$AU$256,MATCH($E51,DATA2!$C$14:$C$256,0)),IF(AND(J51&lt;&gt;"",$H$17=DATA3!$AU$11),INDEX(DATA2!$AU$557:$AU$798,MATCH($E51,DATA2!$C$557:$C$798,0)),IF(AND(J51&lt;&gt;"",$H$17=DATA3!$AU$12),INDEX(DATA2!$AU$1098:$AU$1340,MATCH($E51,DATA2!$C$1098:$C$1340,0)),IF(AND(J51&lt;&gt;"",$H$17=DATA3!$AU$13),INDEX(DATA2!$AU$287:$AU$528,MATCH($E51,DATA2!$C$287:$C$528,0)),IF(AND(J51&lt;&gt;"",$H$17=DATA3!$AU$14),INDEX(DATA2!$AU$827:$AU$1069,MATCH($E51,DATA2!$C$827:$C$1069,0)),IF(AND(J51&lt;&gt;"",$H$17=DATA3!$AU$15),INDEX(DATA2!$AU$1369:$AU$1610,MATCH($E51,DATA2!$C$1369:$C$1610,0)),""))))))</f>
        <v/>
      </c>
      <c r="N51" s="348"/>
      <c r="O51" s="441" t="str">
        <f>IF(AND($M51&lt;&gt;"",$H$17=DATA3!$AU$10),(INDEX(DATA2!$AV$14:$AY$256,MATCH(E51,DATA2!$C$14:$C$256,0),MATCH($F$15,DATA2!$AV$3:$AY$3,0))*(1+UP!$A$3)),IF(AND($M51&lt;&gt;"",$H$17=DATA3!$AU$11),(INDEX(DATA2!$AV$557:$AY$798,MATCH(E51,DATA2!$C$557:$C$798,0),MATCH($F$15,DATA2!$AV$3:$AY$3,0))*(1+UP!$A$3)),IF(AND($M51&lt;&gt;"",$H$17=DATA3!$AU$12),(INDEX(DATA2!$AV$1098:$AY$1340,MATCH(E51,DATA2!$C$1098:$C$1340,0),MATCH($F$15,DATA2!$AV$3:$AY$3,0))*(1+UP!$A$3)),IF(AND($M51&lt;&gt;"",$H$17=DATA3!$AU$13),(INDEX(DATA2!$AV$287:$AY$528,MATCH(E51,DATA2!$C$287:$C$528,0),MATCH($F$15,DATA2!$AV$3:$AY$3,0))*(1+UP!$A$3)),IF(AND($M51&lt;&gt;"",$H$17=DATA3!$AU$14),(INDEX(DATA2!$AV$827:$AY$1069,MATCH(E51,DATA2!$C$827:$C$1069,0),MATCH($F$15,DATA2!$AV$3:$AY$3,0))*(1+UP!$A$3)),IF(AND($M51&lt;&gt;"",$H$17=DATA3!$AU$15),(INDEX(DATA2!$AV$1369:$AY$1610,MATCH(E51,DATA2!$C$1369:$C$1610,0),MATCH($F$15,DATA2!$AV$3:$AY$3,0))*(1+UP!$A$3)),""))))))</f>
        <v/>
      </c>
      <c r="P51" s="442" t="e">
        <f>IF(AND($M51&lt;&gt;"",$H$17=#REF!),(INDEX(DATA2!$AV$5:$BA$5,MATCH(F51,DATA2!$C$5:$C$5,0),MATCH(#REF!,DATA2!$AV$3:$BA$3,0))),IF(AND($M51&lt;&gt;"",$H$17=#REF!),(INDEX(DATA2!$AV$5:$BA$5,MATCH(F51,DATA2!$C$5:$C$5,0),MATCH(#REF!,DATA2!$AV$3:$BA$3,0))),IF(AND($M51&lt;&gt;"",$H$17=#REF!),(INDEX(DATA2!$AV$5:$BA$5,MATCH(F51,DATA2!$C$5:$C$5,0),MATCH(#REF!,DATA2!$AV$3:$BA$3,0))),"")))</f>
        <v>#REF!</v>
      </c>
      <c r="Q51" s="347" t="str">
        <f t="shared" si="1"/>
        <v/>
      </c>
      <c r="R51" s="355" t="str">
        <f t="shared" si="3"/>
        <v/>
      </c>
      <c r="S51" s="348" t="str">
        <f t="shared" si="3"/>
        <v/>
      </c>
      <c r="T51" s="443"/>
      <c r="U51" s="444"/>
      <c r="V51" s="444"/>
      <c r="W51" s="445"/>
      <c r="X51" s="5"/>
      <c r="Y51" s="235">
        <v>17</v>
      </c>
      <c r="Z51" s="341"/>
      <c r="AA51" s="342"/>
      <c r="AB51" s="343"/>
      <c r="AC51" s="352" t="str">
        <f>IF(AND(Z51&lt;&gt;"",$H$17=DATA3!$AU$10),INDEX(DATA2!$C$261:$C$280,MATCH(Z51,DATA2!$E$261:$E$280,0)),IF(AND(Z51&lt;&gt;"",$H$17=DATA3!$AU$11),INDEX(DATA2!$C$801:$C$820,MATCH(Z51,DATA2!$E$801:$E$820,0)),IF(AND(Z51&lt;&gt;"",$H$17=DATA3!$AU$12),INDEX(DATA2!$C$1343:$C$1362,MATCH(Z51,DATA2!$E$1343:$E$1362,0)),IF(AND(Z51&lt;&gt;"",$H$17=DATA3!$AU$13),INDEX(DATA2!$C$531:$C$550,MATCH(Z51,DATA2!$E$531:$E$550,0)),IF(AND(Z51&lt;&gt;"",$H$17=DATA3!$AU$14),INDEX(DATA2!$C$1072:$C$1091,MATCH(Z51,DATA2!$E$1072:$E$1091,0)),IF(AND(Z51&lt;&gt;"",$H$17=DATA3!$AU$15),INDEX(DATA2!$C$1613:$C$1632,MATCH(Z51,DATA2!$E$1613:$E$1632,0)),""))))))</f>
        <v/>
      </c>
      <c r="AD51" s="353"/>
      <c r="AE51" s="353"/>
      <c r="AF51" s="353"/>
      <c r="AG51" s="354"/>
      <c r="AH51" s="310"/>
      <c r="AI51" s="347" t="str">
        <f>IF(AND(Z51&lt;&gt;"",$H$17=DATA3!$AU$10),INDEX(DATA2!$AU$261:$AU$280,MATCH($AC51,DATA2!$C$261:$C$280,0)),IF(AND(Z51&lt;&gt;"",$H$17=DATA3!$AU$11),INDEX(DATA2!$AU$801:$AU$820,MATCH($AC51,DATA2!$C$801:$C$820,0)),IF(AND(Z51&lt;&gt;"",$H$17=DATA3!$AU$12),INDEX(DATA2!$AU$1343:$AU$1362,MATCH($AC51,DATA2!$C$1343:$C$1362,0)),IF(AND(Z51&lt;&gt;"",$H$17=DATA3!$AU$13),INDEX(DATA2!$AU$531:$AU$550,MATCH($AC51,DATA2!$C$531:$C$550,0)),IF(AND(Z51&lt;&gt;"",$H$17=DATA3!$AU$14),INDEX(DATA2!$AU$1072:$AU$1091,MATCH($AC51,DATA2!$C$1072:$C$1091,0)),IF(AND(Z51&lt;&gt;"",$H$17=DATA3!$AU$15),INDEX(DATA2!$AU$1613:$AU$1632,MATCH($AC51,DATA2!$C$1613:$C$1632,0)),""))))))</f>
        <v/>
      </c>
      <c r="AJ51" s="354" t="e">
        <f>IF(AND(AG51&lt;&gt;"",$H$17=#REF!),INDEX(DATA2!#REF!,MATCH($V51,DATA2!#REF!,0)),IF(AND(AG51&lt;&gt;"",$H$17=#REF!),INDEX(DATA2!#REF!,MATCH($V51,DATA2!#REF!,0)),IF(AND(AG51&lt;&gt;"",$H$17=#REF!),INDEX(DATA2!#REF!,MATCH($V51,DATA2!#REF!,0)),"")))</f>
        <v>#REF!</v>
      </c>
      <c r="AK51" s="347" t="str">
        <f>IF(AND($Z51&lt;&gt;"",$H$17=DATA3!$AU$10),(INDEX(DATA2!$AV$261:$AY$280,MATCH(AC51,DATA2!$C$261:$C$280,0),MATCH($F$15,DATA2!$AV$3:$AY$3,0))*(1+UP!$A$3)),IF(AND($Z51&lt;&gt;"",$H$17=DATA3!$AU$11),(INDEX(DATA2!$AV$801:$AY$820,MATCH(AC51,DATA2!$C$801:$C$820,0),MATCH($F$15,DATA2!$AV$3:$AY$3,0))*(1+UP!$A$3)),IF(AND($Z51&lt;&gt;"",$H$17=DATA3!$AU$12),(INDEX(DATA2!$AV$1343:$AY$1362,MATCH(AC51,DATA2!$C$1343:$C$1362,0),MATCH($F$15,DATA2!$AV$3:$AY$3,0))*(1+UP!$A$3)),IF(AND($Z51&lt;&gt;"",$H$17=DATA3!$AU$13),(INDEX(DATA2!$AV$531:$AY$550,MATCH(AC51,DATA2!$C$531:$C$550,0),MATCH($F$15,DATA2!$AV$3:$AY$3,0))*(1+UP!$A$3)),IF(AND($Z51&lt;&gt;"",$H$17=DATA3!$AU$14),(INDEX(DATA2!$AV$1072:$AY$1091,MATCH(AC51,DATA2!$C$1072:$C$1091,0),MATCH($F$15,DATA2!$AV$3:$AY$3,0))*(1+UP!$A$3)),IF(AND($Z51&lt;&gt;"",$H$17=DATA3!$AU$15),(INDEX(DATA2!$AV$1613:$AY$1632,MATCH(AC51,DATA2!$C$1613:$C$1632,0),MATCH($F$15,DATA2!$AV$3:$AY$3,0))*(1+UP!$A$3)),""))))))</f>
        <v/>
      </c>
      <c r="AL51" s="354"/>
      <c r="AM51" s="347" t="str">
        <f t="shared" si="2"/>
        <v/>
      </c>
      <c r="AN51" s="355"/>
      <c r="AO51" s="348"/>
    </row>
    <row r="52" spans="1:41" x14ac:dyDescent="0.25">
      <c r="A52" s="235">
        <v>28</v>
      </c>
      <c r="B52" s="341"/>
      <c r="C52" s="342"/>
      <c r="D52" s="343"/>
      <c r="E52" s="344" t="str">
        <f>IF(AND(B52&lt;&gt;"",$H$17=DATA3!$AU$10),INDEX(DATA2!$C$14:$C$256,MATCH(B52,DATA2!$E$14:$E$256,0)),IF(AND(B52&lt;&gt;"",$H$17=DATA3!$AU$11),INDEX(DATA2!$C$557:$C$798,MATCH(B52,DATA2!$E$557:$E$798,0)),IF(AND(B52&lt;&gt;"",$H$17=DATA3!$AU$12),INDEX(DATA2!$C$1098:$C$1340,MATCH(B52,DATA2!$E$1098:$E$1340,0)),IF(AND(B52&lt;&gt;"",$H$17=DATA3!$AU$13),INDEX(DATA2!$C$287:$C$528,MATCH(B52,DATA2!$E$287:$E$528,0)),IF(AND(B52&lt;&gt;"",$H$17=DATA3!$AU$14),INDEX(DATA2!$C$827:$C$1069,MATCH(B52,DATA2!$E$827:$E$1069,0)),IF(AND(B52&lt;&gt;"",$H$17=DATA3!$AU$15),INDEX(DATA2!$C$1369:$C$1610,MATCH(B52,DATA2!$E$1369:$E$1610,0)),""))))))</f>
        <v/>
      </c>
      <c r="F52" s="345"/>
      <c r="G52" s="345"/>
      <c r="H52" s="345"/>
      <c r="I52" s="346"/>
      <c r="J52" s="307"/>
      <c r="K52" s="308"/>
      <c r="L52" s="309"/>
      <c r="M52" s="347" t="str">
        <f>IF(AND(J52&lt;&gt;"",$H$17=DATA3!$AU$10),INDEX(DATA2!$AU$14:$AU$256,MATCH($E52,DATA2!$C$14:$C$256,0)),IF(AND(J52&lt;&gt;"",$H$17=DATA3!$AU$11),INDEX(DATA2!$AU$557:$AU$798,MATCH($E52,DATA2!$C$557:$C$798,0)),IF(AND(J52&lt;&gt;"",$H$17=DATA3!$AU$12),INDEX(DATA2!$AU$1098:$AU$1340,MATCH($E52,DATA2!$C$1098:$C$1340,0)),IF(AND(J52&lt;&gt;"",$H$17=DATA3!$AU$13),INDEX(DATA2!$AU$287:$AU$528,MATCH($E52,DATA2!$C$287:$C$528,0)),IF(AND(J52&lt;&gt;"",$H$17=DATA3!$AU$14),INDEX(DATA2!$AU$827:$AU$1069,MATCH($E52,DATA2!$C$827:$C$1069,0)),IF(AND(J52&lt;&gt;"",$H$17=DATA3!$AU$15),INDEX(DATA2!$AU$1369:$AU$1610,MATCH($E52,DATA2!$C$1369:$C$1610,0)),""))))))</f>
        <v/>
      </c>
      <c r="N52" s="348"/>
      <c r="O52" s="441" t="str">
        <f>IF(AND($M52&lt;&gt;"",$H$17=DATA3!$AU$10),(INDEX(DATA2!$AV$14:$AY$256,MATCH(E52,DATA2!$C$14:$C$256,0),MATCH($F$15,DATA2!$AV$3:$AY$3,0))*(1+UP!$A$3)),IF(AND($M52&lt;&gt;"",$H$17=DATA3!$AU$11),(INDEX(DATA2!$AV$557:$AY$798,MATCH(E52,DATA2!$C$557:$C$798,0),MATCH($F$15,DATA2!$AV$3:$AY$3,0))*(1+UP!$A$3)),IF(AND($M52&lt;&gt;"",$H$17=DATA3!$AU$12),(INDEX(DATA2!$AV$1098:$AY$1340,MATCH(E52,DATA2!$C$1098:$C$1340,0),MATCH($F$15,DATA2!$AV$3:$AY$3,0))*(1+UP!$A$3)),IF(AND($M52&lt;&gt;"",$H$17=DATA3!$AU$13),(INDEX(DATA2!$AV$287:$AY$528,MATCH(E52,DATA2!$C$287:$C$528,0),MATCH($F$15,DATA2!$AV$3:$AY$3,0))*(1+UP!$A$3)),IF(AND($M52&lt;&gt;"",$H$17=DATA3!$AU$14),(INDEX(DATA2!$AV$827:$AY$1069,MATCH(E52,DATA2!$C$827:$C$1069,0),MATCH($F$15,DATA2!$AV$3:$AY$3,0))*(1+UP!$A$3)),IF(AND($M52&lt;&gt;"",$H$17=DATA3!$AU$15),(INDEX(DATA2!$AV$1369:$AY$1610,MATCH(E52,DATA2!$C$1369:$C$1610,0),MATCH($F$15,DATA2!$AV$3:$AY$3,0))*(1+UP!$A$3)),""))))))</f>
        <v/>
      </c>
      <c r="P52" s="442" t="e">
        <f>IF(AND($M52&lt;&gt;"",$H$17=#REF!),(INDEX(DATA2!$AV$5:$BA$5,MATCH(F52,DATA2!$C$5:$C$5,0),MATCH(#REF!,DATA2!$AV$3:$BA$3,0))),IF(AND($M52&lt;&gt;"",$H$17=#REF!),(INDEX(DATA2!$AV$5:$BA$5,MATCH(F52,DATA2!$C$5:$C$5,0),MATCH(#REF!,DATA2!$AV$3:$BA$3,0))),IF(AND($M52&lt;&gt;"",$H$17=#REF!),(INDEX(DATA2!$AV$5:$BA$5,MATCH(F52,DATA2!$C$5:$C$5,0),MATCH(#REF!,DATA2!$AV$3:$BA$3,0))),"")))</f>
        <v>#REF!</v>
      </c>
      <c r="Q52" s="347" t="str">
        <f t="shared" si="1"/>
        <v/>
      </c>
      <c r="R52" s="355" t="str">
        <f t="shared" si="3"/>
        <v/>
      </c>
      <c r="S52" s="348" t="str">
        <f t="shared" si="3"/>
        <v/>
      </c>
      <c r="T52" s="443"/>
      <c r="U52" s="444"/>
      <c r="V52" s="444"/>
      <c r="W52" s="445"/>
      <c r="X52" s="5"/>
      <c r="Y52" s="235">
        <v>18</v>
      </c>
      <c r="Z52" s="341"/>
      <c r="AA52" s="342"/>
      <c r="AB52" s="343"/>
      <c r="AC52" s="352" t="str">
        <f>IF(AND(Z52&lt;&gt;"",$H$17=DATA3!$AU$10),INDEX(DATA2!$C$261:$C$280,MATCH(Z52,DATA2!$E$261:$E$280,0)),IF(AND(Z52&lt;&gt;"",$H$17=DATA3!$AU$11),INDEX(DATA2!$C$801:$C$820,MATCH(Z52,DATA2!$E$801:$E$820,0)),IF(AND(Z52&lt;&gt;"",$H$17=DATA3!$AU$12),INDEX(DATA2!$C$1343:$C$1362,MATCH(Z52,DATA2!$E$1343:$E$1362,0)),IF(AND(Z52&lt;&gt;"",$H$17=DATA3!$AU$13),INDEX(DATA2!$C$531:$C$550,MATCH(Z52,DATA2!$E$531:$E$550,0)),IF(AND(Z52&lt;&gt;"",$H$17=DATA3!$AU$14),INDEX(DATA2!$C$1072:$C$1091,MATCH(Z52,DATA2!$E$1072:$E$1091,0)),IF(AND(Z52&lt;&gt;"",$H$17=DATA3!$AU$15),INDEX(DATA2!$C$1613:$C$1632,MATCH(Z52,DATA2!$E$1613:$E$1632,0)),""))))))</f>
        <v/>
      </c>
      <c r="AD52" s="353"/>
      <c r="AE52" s="353"/>
      <c r="AF52" s="353"/>
      <c r="AG52" s="354"/>
      <c r="AH52" s="310"/>
      <c r="AI52" s="347" t="str">
        <f>IF(AND(Z52&lt;&gt;"",$H$17=DATA3!$AU$10),INDEX(DATA2!$AU$261:$AU$280,MATCH($AC52,DATA2!$C$261:$C$280,0)),IF(AND(Z52&lt;&gt;"",$H$17=DATA3!$AU$11),INDEX(DATA2!$AU$801:$AU$820,MATCH($AC52,DATA2!$C$801:$C$820,0)),IF(AND(Z52&lt;&gt;"",$H$17=DATA3!$AU$12),INDEX(DATA2!$AU$1343:$AU$1362,MATCH($AC52,DATA2!$C$1343:$C$1362,0)),IF(AND(Z52&lt;&gt;"",$H$17=DATA3!$AU$13),INDEX(DATA2!$AU$531:$AU$550,MATCH($AC52,DATA2!$C$531:$C$550,0)),IF(AND(Z52&lt;&gt;"",$H$17=DATA3!$AU$14),INDEX(DATA2!$AU$1072:$AU$1091,MATCH($AC52,DATA2!$C$1072:$C$1091,0)),IF(AND(Z52&lt;&gt;"",$H$17=DATA3!$AU$15),INDEX(DATA2!$AU$1613:$AU$1632,MATCH($AC52,DATA2!$C$1613:$C$1632,0)),""))))))</f>
        <v/>
      </c>
      <c r="AJ52" s="354" t="e">
        <f>IF(AND(AG52&lt;&gt;"",$H$17=#REF!),INDEX(DATA2!#REF!,MATCH($V52,DATA2!#REF!,0)),IF(AND(AG52&lt;&gt;"",$H$17=#REF!),INDEX(DATA2!#REF!,MATCH($V52,DATA2!#REF!,0)),IF(AND(AG52&lt;&gt;"",$H$17=#REF!),INDEX(DATA2!#REF!,MATCH($V52,DATA2!#REF!,0)),"")))</f>
        <v>#REF!</v>
      </c>
      <c r="AK52" s="347" t="str">
        <f>IF(AND($Z52&lt;&gt;"",$H$17=DATA3!$AU$10),(INDEX(DATA2!$AV$261:$AY$280,MATCH(AC52,DATA2!$C$261:$C$280,0),MATCH($F$15,DATA2!$AV$3:$AY$3,0))*(1+UP!$A$3)),IF(AND($Z52&lt;&gt;"",$H$17=DATA3!$AU$11),(INDEX(DATA2!$AV$801:$AY$820,MATCH(AC52,DATA2!$C$801:$C$820,0),MATCH($F$15,DATA2!$AV$3:$AY$3,0))*(1+UP!$A$3)),IF(AND($Z52&lt;&gt;"",$H$17=DATA3!$AU$12),(INDEX(DATA2!$AV$1343:$AY$1362,MATCH(AC52,DATA2!$C$1343:$C$1362,0),MATCH($F$15,DATA2!$AV$3:$AY$3,0))*(1+UP!$A$3)),IF(AND($Z52&lt;&gt;"",$H$17=DATA3!$AU$13),(INDEX(DATA2!$AV$531:$AY$550,MATCH(AC52,DATA2!$C$531:$C$550,0),MATCH($F$15,DATA2!$AV$3:$AY$3,0))*(1+UP!$A$3)),IF(AND($Z52&lt;&gt;"",$H$17=DATA3!$AU$14),(INDEX(DATA2!$AV$1072:$AY$1091,MATCH(AC52,DATA2!$C$1072:$C$1091,0),MATCH($F$15,DATA2!$AV$3:$AY$3,0))*(1+UP!$A$3)),IF(AND($Z52&lt;&gt;"",$H$17=DATA3!$AU$15),(INDEX(DATA2!$AV$1613:$AY$1632,MATCH(AC52,DATA2!$C$1613:$C$1632,0),MATCH($F$15,DATA2!$AV$3:$AY$3,0))*(1+UP!$A$3)),""))))))</f>
        <v/>
      </c>
      <c r="AL52" s="354"/>
      <c r="AM52" s="347" t="str">
        <f t="shared" si="2"/>
        <v/>
      </c>
      <c r="AN52" s="355"/>
      <c r="AO52" s="348"/>
    </row>
    <row r="53" spans="1:41" x14ac:dyDescent="0.25">
      <c r="A53" s="235">
        <v>29</v>
      </c>
      <c r="B53" s="341"/>
      <c r="C53" s="342"/>
      <c r="D53" s="343"/>
      <c r="E53" s="344" t="str">
        <f>IF(AND(B53&lt;&gt;"",$H$17=DATA3!$AU$10),INDEX(DATA2!$C$14:$C$256,MATCH(B53,DATA2!$E$14:$E$256,0)),IF(AND(B53&lt;&gt;"",$H$17=DATA3!$AU$11),INDEX(DATA2!$C$557:$C$798,MATCH(B53,DATA2!$E$557:$E$798,0)),IF(AND(B53&lt;&gt;"",$H$17=DATA3!$AU$12),INDEX(DATA2!$C$1098:$C$1340,MATCH(B53,DATA2!$E$1098:$E$1340,0)),IF(AND(B53&lt;&gt;"",$H$17=DATA3!$AU$13),INDEX(DATA2!$C$287:$C$528,MATCH(B53,DATA2!$E$287:$E$528,0)),IF(AND(B53&lt;&gt;"",$H$17=DATA3!$AU$14),INDEX(DATA2!$C$827:$C$1069,MATCH(B53,DATA2!$E$827:$E$1069,0)),IF(AND(B53&lt;&gt;"",$H$17=DATA3!$AU$15),INDEX(DATA2!$C$1369:$C$1610,MATCH(B53,DATA2!$E$1369:$E$1610,0)),""))))))</f>
        <v/>
      </c>
      <c r="F53" s="345"/>
      <c r="G53" s="345"/>
      <c r="H53" s="345"/>
      <c r="I53" s="346"/>
      <c r="J53" s="307"/>
      <c r="K53" s="308"/>
      <c r="L53" s="309"/>
      <c r="M53" s="347" t="str">
        <f>IF(AND(J53&lt;&gt;"",$H$17=DATA3!$AU$10),INDEX(DATA2!$AU$14:$AU$256,MATCH($E53,DATA2!$C$14:$C$256,0)),IF(AND(J53&lt;&gt;"",$H$17=DATA3!$AU$11),INDEX(DATA2!$AU$557:$AU$798,MATCH($E53,DATA2!$C$557:$C$798,0)),IF(AND(J53&lt;&gt;"",$H$17=DATA3!$AU$12),INDEX(DATA2!$AU$1098:$AU$1340,MATCH($E53,DATA2!$C$1098:$C$1340,0)),IF(AND(J53&lt;&gt;"",$H$17=DATA3!$AU$13),INDEX(DATA2!$AU$287:$AU$528,MATCH($E53,DATA2!$C$287:$C$528,0)),IF(AND(J53&lt;&gt;"",$H$17=DATA3!$AU$14),INDEX(DATA2!$AU$827:$AU$1069,MATCH($E53,DATA2!$C$827:$C$1069,0)),IF(AND(J53&lt;&gt;"",$H$17=DATA3!$AU$15),INDEX(DATA2!$AU$1369:$AU$1610,MATCH($E53,DATA2!$C$1369:$C$1610,0)),""))))))</f>
        <v/>
      </c>
      <c r="N53" s="348"/>
      <c r="O53" s="441" t="str">
        <f>IF(AND($M53&lt;&gt;"",$H$17=DATA3!$AU$10),(INDEX(DATA2!$AV$14:$AY$256,MATCH(E53,DATA2!$C$14:$C$256,0),MATCH($F$15,DATA2!$AV$3:$AY$3,0))*(1+UP!$A$3)),IF(AND($M53&lt;&gt;"",$H$17=DATA3!$AU$11),(INDEX(DATA2!$AV$557:$AY$798,MATCH(E53,DATA2!$C$557:$C$798,0),MATCH($F$15,DATA2!$AV$3:$AY$3,0))*(1+UP!$A$3)),IF(AND($M53&lt;&gt;"",$H$17=DATA3!$AU$12),(INDEX(DATA2!$AV$1098:$AY$1340,MATCH(E53,DATA2!$C$1098:$C$1340,0),MATCH($F$15,DATA2!$AV$3:$AY$3,0))*(1+UP!$A$3)),IF(AND($M53&lt;&gt;"",$H$17=DATA3!$AU$13),(INDEX(DATA2!$AV$287:$AY$528,MATCH(E53,DATA2!$C$287:$C$528,0),MATCH($F$15,DATA2!$AV$3:$AY$3,0))*(1+UP!$A$3)),IF(AND($M53&lt;&gt;"",$H$17=DATA3!$AU$14),(INDEX(DATA2!$AV$827:$AY$1069,MATCH(E53,DATA2!$C$827:$C$1069,0),MATCH($F$15,DATA2!$AV$3:$AY$3,0))*(1+UP!$A$3)),IF(AND($M53&lt;&gt;"",$H$17=DATA3!$AU$15),(INDEX(DATA2!$AV$1369:$AY$1610,MATCH(E53,DATA2!$C$1369:$C$1610,0),MATCH($F$15,DATA2!$AV$3:$AY$3,0))*(1+UP!$A$3)),""))))))</f>
        <v/>
      </c>
      <c r="P53" s="442" t="e">
        <f>IF(AND($M53&lt;&gt;"",$H$17=#REF!),(INDEX(DATA2!$AV$5:$BA$5,MATCH(F53,DATA2!$C$5:$C$5,0),MATCH(#REF!,DATA2!$AV$3:$BA$3,0))),IF(AND($M53&lt;&gt;"",$H$17=#REF!),(INDEX(DATA2!$AV$5:$BA$5,MATCH(F53,DATA2!$C$5:$C$5,0),MATCH(#REF!,DATA2!$AV$3:$BA$3,0))),IF(AND($M53&lt;&gt;"",$H$17=#REF!),(INDEX(DATA2!$AV$5:$BA$5,MATCH(F53,DATA2!$C$5:$C$5,0),MATCH(#REF!,DATA2!$AV$3:$BA$3,0))),"")))</f>
        <v>#REF!</v>
      </c>
      <c r="Q53" s="347" t="str">
        <f t="shared" si="1"/>
        <v/>
      </c>
      <c r="R53" s="355" t="str">
        <f t="shared" si="3"/>
        <v/>
      </c>
      <c r="S53" s="348" t="str">
        <f t="shared" si="3"/>
        <v/>
      </c>
      <c r="T53" s="443"/>
      <c r="U53" s="444"/>
      <c r="V53" s="444"/>
      <c r="W53" s="445"/>
      <c r="X53" s="5"/>
      <c r="Y53" s="235">
        <v>19</v>
      </c>
      <c r="Z53" s="341"/>
      <c r="AA53" s="342"/>
      <c r="AB53" s="343"/>
      <c r="AC53" s="352" t="str">
        <f>IF(AND(Z53&lt;&gt;"",$H$17=DATA3!$AU$10),INDEX(DATA2!$C$261:$C$280,MATCH(Z53,DATA2!$E$261:$E$280,0)),IF(AND(Z53&lt;&gt;"",$H$17=DATA3!$AU$11),INDEX(DATA2!$C$801:$C$820,MATCH(Z53,DATA2!$E$801:$E$820,0)),IF(AND(Z53&lt;&gt;"",$H$17=DATA3!$AU$12),INDEX(DATA2!$C$1343:$C$1362,MATCH(Z53,DATA2!$E$1343:$E$1362,0)),IF(AND(Z53&lt;&gt;"",$H$17=DATA3!$AU$13),INDEX(DATA2!$C$531:$C$550,MATCH(Z53,DATA2!$E$531:$E$550,0)),IF(AND(Z53&lt;&gt;"",$H$17=DATA3!$AU$14),INDEX(DATA2!$C$1072:$C$1091,MATCH(Z53,DATA2!$E$1072:$E$1091,0)),IF(AND(Z53&lt;&gt;"",$H$17=DATA3!$AU$15),INDEX(DATA2!$C$1613:$C$1632,MATCH(Z53,DATA2!$E$1613:$E$1632,0)),""))))))</f>
        <v/>
      </c>
      <c r="AD53" s="353"/>
      <c r="AE53" s="353"/>
      <c r="AF53" s="353"/>
      <c r="AG53" s="354"/>
      <c r="AH53" s="310"/>
      <c r="AI53" s="347" t="str">
        <f>IF(AND(Z53&lt;&gt;"",$H$17=DATA3!$AU$10),INDEX(DATA2!$AU$261:$AU$280,MATCH($AC53,DATA2!$C$261:$C$280,0)),IF(AND(Z53&lt;&gt;"",$H$17=DATA3!$AU$11),INDEX(DATA2!$AU$801:$AU$820,MATCH($AC53,DATA2!$C$801:$C$820,0)),IF(AND(Z53&lt;&gt;"",$H$17=DATA3!$AU$12),INDEX(DATA2!$AU$1343:$AU$1362,MATCH($AC53,DATA2!$C$1343:$C$1362,0)),IF(AND(Z53&lt;&gt;"",$H$17=DATA3!$AU$13),INDEX(DATA2!$AU$531:$AU$550,MATCH($AC53,DATA2!$C$531:$C$550,0)),IF(AND(Z53&lt;&gt;"",$H$17=DATA3!$AU$14),INDEX(DATA2!$AU$1072:$AU$1091,MATCH($AC53,DATA2!$C$1072:$C$1091,0)),IF(AND(Z53&lt;&gt;"",$H$17=DATA3!$AU$15),INDEX(DATA2!$AU$1613:$AU$1632,MATCH($AC53,DATA2!$C$1613:$C$1632,0)),""))))))</f>
        <v/>
      </c>
      <c r="AJ53" s="354" t="e">
        <f>IF(AND(AG53&lt;&gt;"",$H$17=#REF!),INDEX(DATA2!#REF!,MATCH($V53,DATA2!#REF!,0)),IF(AND(AG53&lt;&gt;"",$H$17=#REF!),INDEX(DATA2!#REF!,MATCH($V53,DATA2!#REF!,0)),IF(AND(AG53&lt;&gt;"",$H$17=#REF!),INDEX(DATA2!#REF!,MATCH($V53,DATA2!#REF!,0)),"")))</f>
        <v>#REF!</v>
      </c>
      <c r="AK53" s="347" t="str">
        <f>IF(AND($Z53&lt;&gt;"",$H$17=DATA3!$AU$10),(INDEX(DATA2!$AV$261:$AY$280,MATCH(AC53,DATA2!$C$261:$C$280,0),MATCH($F$15,DATA2!$AV$3:$AY$3,0))*(1+UP!$A$3)),IF(AND($Z53&lt;&gt;"",$H$17=DATA3!$AU$11),(INDEX(DATA2!$AV$801:$AY$820,MATCH(AC53,DATA2!$C$801:$C$820,0),MATCH($F$15,DATA2!$AV$3:$AY$3,0))*(1+UP!$A$3)),IF(AND($Z53&lt;&gt;"",$H$17=DATA3!$AU$12),(INDEX(DATA2!$AV$1343:$AY$1362,MATCH(AC53,DATA2!$C$1343:$C$1362,0),MATCH($F$15,DATA2!$AV$3:$AY$3,0))*(1+UP!$A$3)),IF(AND($Z53&lt;&gt;"",$H$17=DATA3!$AU$13),(INDEX(DATA2!$AV$531:$AY$550,MATCH(AC53,DATA2!$C$531:$C$550,0),MATCH($F$15,DATA2!$AV$3:$AY$3,0))*(1+UP!$A$3)),IF(AND($Z53&lt;&gt;"",$H$17=DATA3!$AU$14),(INDEX(DATA2!$AV$1072:$AY$1091,MATCH(AC53,DATA2!$C$1072:$C$1091,0),MATCH($F$15,DATA2!$AV$3:$AY$3,0))*(1+UP!$A$3)),IF(AND($Z53&lt;&gt;"",$H$17=DATA3!$AU$15),(INDEX(DATA2!$AV$1613:$AY$1632,MATCH(AC53,DATA2!$C$1613:$C$1632,0),MATCH($F$15,DATA2!$AV$3:$AY$3,0))*(1+UP!$A$3)),""))))))</f>
        <v/>
      </c>
      <c r="AL53" s="354"/>
      <c r="AM53" s="347" t="str">
        <f t="shared" si="2"/>
        <v/>
      </c>
      <c r="AN53" s="355"/>
      <c r="AO53" s="348"/>
    </row>
    <row r="54" spans="1:41" x14ac:dyDescent="0.25">
      <c r="A54" s="235">
        <v>30</v>
      </c>
      <c r="B54" s="341"/>
      <c r="C54" s="342"/>
      <c r="D54" s="343"/>
      <c r="E54" s="344" t="str">
        <f>IF(AND(B54&lt;&gt;"",$H$17=DATA3!$AU$10),INDEX(DATA2!$C$14:$C$256,MATCH(B54,DATA2!$E$14:$E$256,0)),IF(AND(B54&lt;&gt;"",$H$17=DATA3!$AU$11),INDEX(DATA2!$C$557:$C$798,MATCH(B54,DATA2!$E$557:$E$798,0)),IF(AND(B54&lt;&gt;"",$H$17=DATA3!$AU$12),INDEX(DATA2!$C$1098:$C$1340,MATCH(B54,DATA2!$E$1098:$E$1340,0)),IF(AND(B54&lt;&gt;"",$H$17=DATA3!$AU$13),INDEX(DATA2!$C$287:$C$528,MATCH(B54,DATA2!$E$287:$E$528,0)),IF(AND(B54&lt;&gt;"",$H$17=DATA3!$AU$14),INDEX(DATA2!$C$827:$C$1069,MATCH(B54,DATA2!$E$827:$E$1069,0)),IF(AND(B54&lt;&gt;"",$H$17=DATA3!$AU$15),INDEX(DATA2!$C$1369:$C$1610,MATCH(B54,DATA2!$E$1369:$E$1610,0)),""))))))</f>
        <v/>
      </c>
      <c r="F54" s="345"/>
      <c r="G54" s="345"/>
      <c r="H54" s="345"/>
      <c r="I54" s="346"/>
      <c r="J54" s="307"/>
      <c r="K54" s="308"/>
      <c r="L54" s="309"/>
      <c r="M54" s="347" t="str">
        <f>IF(AND(J54&lt;&gt;"",$H$17=DATA3!$AU$10),INDEX(DATA2!$AU$14:$AU$256,MATCH($E54,DATA2!$C$14:$C$256,0)),IF(AND(J54&lt;&gt;"",$H$17=DATA3!$AU$11),INDEX(DATA2!$AU$557:$AU$798,MATCH($E54,DATA2!$C$557:$C$798,0)),IF(AND(J54&lt;&gt;"",$H$17=DATA3!$AU$12),INDEX(DATA2!$AU$1098:$AU$1340,MATCH($E54,DATA2!$C$1098:$C$1340,0)),IF(AND(J54&lt;&gt;"",$H$17=DATA3!$AU$13),INDEX(DATA2!$AU$287:$AU$528,MATCH($E54,DATA2!$C$287:$C$528,0)),IF(AND(J54&lt;&gt;"",$H$17=DATA3!$AU$14),INDEX(DATA2!$AU$827:$AU$1069,MATCH($E54,DATA2!$C$827:$C$1069,0)),IF(AND(J54&lt;&gt;"",$H$17=DATA3!$AU$15),INDEX(DATA2!$AU$1369:$AU$1610,MATCH($E54,DATA2!$C$1369:$C$1610,0)),""))))))</f>
        <v/>
      </c>
      <c r="N54" s="348"/>
      <c r="O54" s="441" t="str">
        <f>IF(AND($M54&lt;&gt;"",$H$17=DATA3!$AU$10),(INDEX(DATA2!$AV$14:$AY$256,MATCH(E54,DATA2!$C$14:$C$256,0),MATCH($F$15,DATA2!$AV$3:$AY$3,0))*(1+UP!$A$3)),IF(AND($M54&lt;&gt;"",$H$17=DATA3!$AU$11),(INDEX(DATA2!$AV$557:$AY$798,MATCH(E54,DATA2!$C$557:$C$798,0),MATCH($F$15,DATA2!$AV$3:$AY$3,0))*(1+UP!$A$3)),IF(AND($M54&lt;&gt;"",$H$17=DATA3!$AU$12),(INDEX(DATA2!$AV$1098:$AY$1340,MATCH(E54,DATA2!$C$1098:$C$1340,0),MATCH($F$15,DATA2!$AV$3:$AY$3,0))*(1+UP!$A$3)),IF(AND($M54&lt;&gt;"",$H$17=DATA3!$AU$13),(INDEX(DATA2!$AV$287:$AY$528,MATCH(E54,DATA2!$C$287:$C$528,0),MATCH($F$15,DATA2!$AV$3:$AY$3,0))*(1+UP!$A$3)),IF(AND($M54&lt;&gt;"",$H$17=DATA3!$AU$14),(INDEX(DATA2!$AV$827:$AY$1069,MATCH(E54,DATA2!$C$827:$C$1069,0),MATCH($F$15,DATA2!$AV$3:$AY$3,0))*(1+UP!$A$3)),IF(AND($M54&lt;&gt;"",$H$17=DATA3!$AU$15),(INDEX(DATA2!$AV$1369:$AY$1610,MATCH(E54,DATA2!$C$1369:$C$1610,0),MATCH($F$15,DATA2!$AV$3:$AY$3,0))*(1+UP!$A$3)),""))))))</f>
        <v/>
      </c>
      <c r="P54" s="442" t="e">
        <f>IF(AND($M54&lt;&gt;"",$H$17=#REF!),(INDEX(DATA2!$AV$5:$BA$5,MATCH(F54,DATA2!$C$5:$C$5,0),MATCH(#REF!,DATA2!$AV$3:$BA$3,0))),IF(AND($M54&lt;&gt;"",$H$17=#REF!),(INDEX(DATA2!$AV$5:$BA$5,MATCH(F54,DATA2!$C$5:$C$5,0),MATCH(#REF!,DATA2!$AV$3:$BA$3,0))),IF(AND($M54&lt;&gt;"",$H$17=#REF!),(INDEX(DATA2!$AV$5:$BA$5,MATCH(F54,DATA2!$C$5:$C$5,0),MATCH(#REF!,DATA2!$AV$3:$BA$3,0))),"")))</f>
        <v>#REF!</v>
      </c>
      <c r="Q54" s="347" t="str">
        <f t="shared" si="1"/>
        <v/>
      </c>
      <c r="R54" s="355" t="str">
        <f t="shared" si="3"/>
        <v/>
      </c>
      <c r="S54" s="348" t="str">
        <f t="shared" si="3"/>
        <v/>
      </c>
      <c r="T54" s="443"/>
      <c r="U54" s="444"/>
      <c r="V54" s="444"/>
      <c r="W54" s="445"/>
      <c r="X54" s="5"/>
      <c r="Y54" s="235">
        <v>20</v>
      </c>
      <c r="Z54" s="341"/>
      <c r="AA54" s="342"/>
      <c r="AB54" s="343"/>
      <c r="AC54" s="352" t="str">
        <f>IF(AND(Z54&lt;&gt;"",$H$17=DATA3!$AU$10),INDEX(DATA2!$C$261:$C$280,MATCH(Z54,DATA2!$E$261:$E$280,0)),IF(AND(Z54&lt;&gt;"",$H$17=DATA3!$AU$11),INDEX(DATA2!$C$801:$C$820,MATCH(Z54,DATA2!$E$801:$E$820,0)),IF(AND(Z54&lt;&gt;"",$H$17=DATA3!$AU$12),INDEX(DATA2!$C$1343:$C$1362,MATCH(Z54,DATA2!$E$1343:$E$1362,0)),IF(AND(Z54&lt;&gt;"",$H$17=DATA3!$AU$13),INDEX(DATA2!$C$531:$C$550,MATCH(Z54,DATA2!$E$531:$E$550,0)),IF(AND(Z54&lt;&gt;"",$H$17=DATA3!$AU$14),INDEX(DATA2!$C$1072:$C$1091,MATCH(Z54,DATA2!$E$1072:$E$1091,0)),IF(AND(Z54&lt;&gt;"",$H$17=DATA3!$AU$15),INDEX(DATA2!$C$1613:$C$1632,MATCH(Z54,DATA2!$E$1613:$E$1632,0)),""))))))</f>
        <v/>
      </c>
      <c r="AD54" s="353"/>
      <c r="AE54" s="353"/>
      <c r="AF54" s="353"/>
      <c r="AG54" s="354"/>
      <c r="AH54" s="310"/>
      <c r="AI54" s="347" t="str">
        <f>IF(AND(Z54&lt;&gt;"",$H$17=DATA3!$AU$10),INDEX(DATA2!$AU$261:$AU$280,MATCH($AC54,DATA2!$C$261:$C$280,0)),IF(AND(Z54&lt;&gt;"",$H$17=DATA3!$AU$11),INDEX(DATA2!$AU$801:$AU$820,MATCH($AC54,DATA2!$C$801:$C$820,0)),IF(AND(Z54&lt;&gt;"",$H$17=DATA3!$AU$12),INDEX(DATA2!$AU$1343:$AU$1362,MATCH($AC54,DATA2!$C$1343:$C$1362,0)),IF(AND(Z54&lt;&gt;"",$H$17=DATA3!$AU$13),INDEX(DATA2!$AU$531:$AU$550,MATCH($AC54,DATA2!$C$531:$C$550,0)),IF(AND(Z54&lt;&gt;"",$H$17=DATA3!$AU$14),INDEX(DATA2!$AU$1072:$AU$1091,MATCH($AC54,DATA2!$C$1072:$C$1091,0)),IF(AND(Z54&lt;&gt;"",$H$17=DATA3!$AU$15),INDEX(DATA2!$AU$1613:$AU$1632,MATCH($AC54,DATA2!$C$1613:$C$1632,0)),""))))))</f>
        <v/>
      </c>
      <c r="AJ54" s="354" t="e">
        <f>IF(AND(AG54&lt;&gt;"",$H$17=#REF!),INDEX(DATA2!#REF!,MATCH($V54,DATA2!#REF!,0)),IF(AND(AG54&lt;&gt;"",$H$17=#REF!),INDEX(DATA2!#REF!,MATCH($V54,DATA2!#REF!,0)),IF(AND(AG54&lt;&gt;"",$H$17=#REF!),INDEX(DATA2!#REF!,MATCH($V54,DATA2!#REF!,0)),"")))</f>
        <v>#REF!</v>
      </c>
      <c r="AK54" s="347" t="str">
        <f>IF(AND($Z54&lt;&gt;"",$H$17=DATA3!$AU$10),(INDEX(DATA2!$AV$261:$AY$280,MATCH(AC54,DATA2!$C$261:$C$280,0),MATCH($F$15,DATA2!$AV$3:$AY$3,0))*(1+UP!$A$3)),IF(AND($Z54&lt;&gt;"",$H$17=DATA3!$AU$11),(INDEX(DATA2!$AV$801:$AY$820,MATCH(AC54,DATA2!$C$801:$C$820,0),MATCH($F$15,DATA2!$AV$3:$AY$3,0))*(1+UP!$A$3)),IF(AND($Z54&lt;&gt;"",$H$17=DATA3!$AU$12),(INDEX(DATA2!$AV$1343:$AY$1362,MATCH(AC54,DATA2!$C$1343:$C$1362,0),MATCH($F$15,DATA2!$AV$3:$AY$3,0))*(1+UP!$A$3)),IF(AND($Z54&lt;&gt;"",$H$17=DATA3!$AU$13),(INDEX(DATA2!$AV$531:$AY$550,MATCH(AC54,DATA2!$C$531:$C$550,0),MATCH($F$15,DATA2!$AV$3:$AY$3,0))*(1+UP!$A$3)),IF(AND($Z54&lt;&gt;"",$H$17=DATA3!$AU$14),(INDEX(DATA2!$AV$1072:$AY$1091,MATCH(AC54,DATA2!$C$1072:$C$1091,0),MATCH($F$15,DATA2!$AV$3:$AY$3,0))*(1+UP!$A$3)),IF(AND($Z54&lt;&gt;"",$H$17=DATA3!$AU$15),(INDEX(DATA2!$AV$1613:$AY$1632,MATCH(AC54,DATA2!$C$1613:$C$1632,0),MATCH($F$15,DATA2!$AV$3:$AY$3,0))*(1+UP!$A$3)),""))))))</f>
        <v/>
      </c>
      <c r="AL54" s="354"/>
      <c r="AM54" s="347" t="str">
        <f t="shared" si="2"/>
        <v/>
      </c>
      <c r="AN54" s="355"/>
      <c r="AO54" s="348"/>
    </row>
    <row r="55" spans="1:41" x14ac:dyDescent="0.25">
      <c r="A55" s="235">
        <v>31</v>
      </c>
      <c r="B55" s="341"/>
      <c r="C55" s="342"/>
      <c r="D55" s="343"/>
      <c r="E55" s="344" t="str">
        <f>IF(AND(B55&lt;&gt;"",$H$17=DATA3!$AU$10),INDEX(DATA2!$C$14:$C$256,MATCH(B55,DATA2!$E$14:$E$256,0)),IF(AND(B55&lt;&gt;"",$H$17=DATA3!$AU$11),INDEX(DATA2!$C$557:$C$798,MATCH(B55,DATA2!$E$557:$E$798,0)),IF(AND(B55&lt;&gt;"",$H$17=DATA3!$AU$12),INDEX(DATA2!$C$1098:$C$1340,MATCH(B55,DATA2!$E$1098:$E$1340,0)),IF(AND(B55&lt;&gt;"",$H$17=DATA3!$AU$13),INDEX(DATA2!$C$287:$C$528,MATCH(B55,DATA2!$E$287:$E$528,0)),IF(AND(B55&lt;&gt;"",$H$17=DATA3!$AU$14),INDEX(DATA2!$C$827:$C$1069,MATCH(B55,DATA2!$E$827:$E$1069,0)),IF(AND(B55&lt;&gt;"",$H$17=DATA3!$AU$15),INDEX(DATA2!$C$1369:$C$1610,MATCH(B55,DATA2!$E$1369:$E$1610,0)),""))))))</f>
        <v/>
      </c>
      <c r="F55" s="345"/>
      <c r="G55" s="345"/>
      <c r="H55" s="345"/>
      <c r="I55" s="346"/>
      <c r="J55" s="307"/>
      <c r="K55" s="308"/>
      <c r="L55" s="309"/>
      <c r="M55" s="347" t="str">
        <f>IF(AND(J55&lt;&gt;"",$H$17=DATA3!$AU$10),INDEX(DATA2!$AU$14:$AU$256,MATCH($E55,DATA2!$C$14:$C$256,0)),IF(AND(J55&lt;&gt;"",$H$17=DATA3!$AU$11),INDEX(DATA2!$AU$557:$AU$798,MATCH($E55,DATA2!$C$557:$C$798,0)),IF(AND(J55&lt;&gt;"",$H$17=DATA3!$AU$12),INDEX(DATA2!$AU$1098:$AU$1340,MATCH($E55,DATA2!$C$1098:$C$1340,0)),IF(AND(J55&lt;&gt;"",$H$17=DATA3!$AU$13),INDEX(DATA2!$AU$287:$AU$528,MATCH($E55,DATA2!$C$287:$C$528,0)),IF(AND(J55&lt;&gt;"",$H$17=DATA3!$AU$14),INDEX(DATA2!$AU$827:$AU$1069,MATCH($E55,DATA2!$C$827:$C$1069,0)),IF(AND(J55&lt;&gt;"",$H$17=DATA3!$AU$15),INDEX(DATA2!$AU$1369:$AU$1610,MATCH($E55,DATA2!$C$1369:$C$1610,0)),""))))))</f>
        <v/>
      </c>
      <c r="N55" s="348"/>
      <c r="O55" s="441" t="str">
        <f>IF(AND($M55&lt;&gt;"",$H$17=DATA3!$AU$10),(INDEX(DATA2!$AV$14:$AY$256,MATCH(E55,DATA2!$C$14:$C$256,0),MATCH($F$15,DATA2!$AV$3:$AY$3,0))*(1+UP!$A$3)),IF(AND($M55&lt;&gt;"",$H$17=DATA3!$AU$11),(INDEX(DATA2!$AV$557:$AY$798,MATCH(E55,DATA2!$C$557:$C$798,0),MATCH($F$15,DATA2!$AV$3:$AY$3,0))*(1+UP!$A$3)),IF(AND($M55&lt;&gt;"",$H$17=DATA3!$AU$12),(INDEX(DATA2!$AV$1098:$AY$1340,MATCH(E55,DATA2!$C$1098:$C$1340,0),MATCH($F$15,DATA2!$AV$3:$AY$3,0))*(1+UP!$A$3)),IF(AND($M55&lt;&gt;"",$H$17=DATA3!$AU$13),(INDEX(DATA2!$AV$287:$AY$528,MATCH(E55,DATA2!$C$287:$C$528,0),MATCH($F$15,DATA2!$AV$3:$AY$3,0))*(1+UP!$A$3)),IF(AND($M55&lt;&gt;"",$H$17=DATA3!$AU$14),(INDEX(DATA2!$AV$827:$AY$1069,MATCH(E55,DATA2!$C$827:$C$1069,0),MATCH($F$15,DATA2!$AV$3:$AY$3,0))*(1+UP!$A$3)),IF(AND($M55&lt;&gt;"",$H$17=DATA3!$AU$15),(INDEX(DATA2!$AV$1369:$AY$1610,MATCH(E55,DATA2!$C$1369:$C$1610,0),MATCH($F$15,DATA2!$AV$3:$AY$3,0))*(1+UP!$A$3)),""))))))</f>
        <v/>
      </c>
      <c r="P55" s="442" t="e">
        <f>IF(AND($M55&lt;&gt;"",$H$17=#REF!),(INDEX(DATA2!$AV$5:$BA$5,MATCH(F55,DATA2!$C$5:$C$5,0),MATCH(#REF!,DATA2!$AV$3:$BA$3,0))),IF(AND($M55&lt;&gt;"",$H$17=#REF!),(INDEX(DATA2!$AV$5:$BA$5,MATCH(F55,DATA2!$C$5:$C$5,0),MATCH(#REF!,DATA2!$AV$3:$BA$3,0))),IF(AND($M55&lt;&gt;"",$H$17=#REF!),(INDEX(DATA2!$AV$5:$BA$5,MATCH(F55,DATA2!$C$5:$C$5,0),MATCH(#REF!,DATA2!$AV$3:$BA$3,0))),"")))</f>
        <v>#REF!</v>
      </c>
      <c r="Q55" s="347" t="str">
        <f t="shared" si="1"/>
        <v/>
      </c>
      <c r="R55" s="355" t="str">
        <f t="shared" si="3"/>
        <v/>
      </c>
      <c r="S55" s="348" t="str">
        <f t="shared" si="3"/>
        <v/>
      </c>
      <c r="T55" s="443"/>
      <c r="U55" s="444"/>
      <c r="V55" s="444"/>
      <c r="W55" s="445"/>
      <c r="X55" s="5"/>
      <c r="Y55" s="235">
        <v>21</v>
      </c>
      <c r="Z55" s="341"/>
      <c r="AA55" s="342"/>
      <c r="AB55" s="343"/>
      <c r="AC55" s="352" t="str">
        <f>IF(AND(Z55&lt;&gt;"",$H$17=DATA3!$AU$10),INDEX(DATA2!$C$261:$C$280,MATCH(Z55,DATA2!$E$261:$E$280,0)),IF(AND(Z55&lt;&gt;"",$H$17=DATA3!$AU$11),INDEX(DATA2!$C$801:$C$820,MATCH(Z55,DATA2!$E$801:$E$820,0)),IF(AND(Z55&lt;&gt;"",$H$17=DATA3!$AU$12),INDEX(DATA2!$C$1343:$C$1362,MATCH(Z55,DATA2!$E$1343:$E$1362,0)),IF(AND(Z55&lt;&gt;"",$H$17=DATA3!$AU$13),INDEX(DATA2!$C$531:$C$550,MATCH(Z55,DATA2!$E$531:$E$550,0)),IF(AND(Z55&lt;&gt;"",$H$17=DATA3!$AU$14),INDEX(DATA2!$C$1072:$C$1091,MATCH(Z55,DATA2!$E$1072:$E$1091,0)),IF(AND(Z55&lt;&gt;"",$H$17=DATA3!$AU$15),INDEX(DATA2!$C$1613:$C$1632,MATCH(Z55,DATA2!$E$1613:$E$1632,0)),""))))))</f>
        <v/>
      </c>
      <c r="AD55" s="353"/>
      <c r="AE55" s="353"/>
      <c r="AF55" s="353"/>
      <c r="AG55" s="354"/>
      <c r="AH55" s="310"/>
      <c r="AI55" s="347" t="str">
        <f>IF(AND(Z55&lt;&gt;"",$H$17=DATA3!$AU$10),INDEX(DATA2!$AU$261:$AU$280,MATCH($AC55,DATA2!$C$261:$C$280,0)),IF(AND(Z55&lt;&gt;"",$H$17=DATA3!$AU$11),INDEX(DATA2!$AU$801:$AU$820,MATCH($AC55,DATA2!$C$801:$C$820,0)),IF(AND(Z55&lt;&gt;"",$H$17=DATA3!$AU$12),INDEX(DATA2!$AU$1343:$AU$1362,MATCH($AC55,DATA2!$C$1343:$C$1362,0)),IF(AND(Z55&lt;&gt;"",$H$17=DATA3!$AU$13),INDEX(DATA2!$AU$531:$AU$550,MATCH($AC55,DATA2!$C$531:$C$550,0)),IF(AND(Z55&lt;&gt;"",$H$17=DATA3!$AU$14),INDEX(DATA2!$AU$1072:$AU$1091,MATCH($AC55,DATA2!$C$1072:$C$1091,0)),IF(AND(Z55&lt;&gt;"",$H$17=DATA3!$AU$15),INDEX(DATA2!$AU$1613:$AU$1632,MATCH($AC55,DATA2!$C$1613:$C$1632,0)),""))))))</f>
        <v/>
      </c>
      <c r="AJ55" s="354" t="e">
        <f>IF(AND(AG55&lt;&gt;"",$H$17=#REF!),INDEX(DATA2!#REF!,MATCH($V55,DATA2!#REF!,0)),IF(AND(AG55&lt;&gt;"",$H$17=#REF!),INDEX(DATA2!#REF!,MATCH($V55,DATA2!#REF!,0)),IF(AND(AG55&lt;&gt;"",$H$17=#REF!),INDEX(DATA2!#REF!,MATCH($V55,DATA2!#REF!,0)),"")))</f>
        <v>#REF!</v>
      </c>
      <c r="AK55" s="347" t="str">
        <f>IF(AND($Z55&lt;&gt;"",$H$17=DATA3!$AU$10),(INDEX(DATA2!$AV$261:$AY$280,MATCH(AC55,DATA2!$C$261:$C$280,0),MATCH($F$15,DATA2!$AV$3:$AY$3,0))*(1+UP!$A$3)),IF(AND($Z55&lt;&gt;"",$H$17=DATA3!$AU$11),(INDEX(DATA2!$AV$801:$AY$820,MATCH(AC55,DATA2!$C$801:$C$820,0),MATCH($F$15,DATA2!$AV$3:$AY$3,0))*(1+UP!$A$3)),IF(AND($Z55&lt;&gt;"",$H$17=DATA3!$AU$12),(INDEX(DATA2!$AV$1343:$AY$1362,MATCH(AC55,DATA2!$C$1343:$C$1362,0),MATCH($F$15,DATA2!$AV$3:$AY$3,0))*(1+UP!$A$3)),IF(AND($Z55&lt;&gt;"",$H$17=DATA3!$AU$13),(INDEX(DATA2!$AV$531:$AY$550,MATCH(AC55,DATA2!$C$531:$C$550,0),MATCH($F$15,DATA2!$AV$3:$AY$3,0))*(1+UP!$A$3)),IF(AND($Z55&lt;&gt;"",$H$17=DATA3!$AU$14),(INDEX(DATA2!$AV$1072:$AY$1091,MATCH(AC55,DATA2!$C$1072:$C$1091,0),MATCH($F$15,DATA2!$AV$3:$AY$3,0))*(1+UP!$A$3)),IF(AND($Z55&lt;&gt;"",$H$17=DATA3!$AU$15),(INDEX(DATA2!$AV$1613:$AY$1632,MATCH(AC55,DATA2!$C$1613:$C$1632,0),MATCH($F$15,DATA2!$AV$3:$AY$3,0))*(1+UP!$A$3)),""))))))</f>
        <v/>
      </c>
      <c r="AL55" s="354"/>
      <c r="AM55" s="347" t="str">
        <f t="shared" si="2"/>
        <v/>
      </c>
      <c r="AN55" s="355"/>
      <c r="AO55" s="348"/>
    </row>
    <row r="56" spans="1:41" x14ac:dyDescent="0.25">
      <c r="A56" s="235">
        <v>32</v>
      </c>
      <c r="B56" s="341"/>
      <c r="C56" s="342"/>
      <c r="D56" s="343"/>
      <c r="E56" s="344" t="str">
        <f>IF(AND(B56&lt;&gt;"",$H$17=DATA3!$AU$10),INDEX(DATA2!$C$14:$C$256,MATCH(B56,DATA2!$E$14:$E$256,0)),IF(AND(B56&lt;&gt;"",$H$17=DATA3!$AU$11),INDEX(DATA2!$C$557:$C$798,MATCH(B56,DATA2!$E$557:$E$798,0)),IF(AND(B56&lt;&gt;"",$H$17=DATA3!$AU$12),INDEX(DATA2!$C$1098:$C$1340,MATCH(B56,DATA2!$E$1098:$E$1340,0)),IF(AND(B56&lt;&gt;"",$H$17=DATA3!$AU$13),INDEX(DATA2!$C$287:$C$528,MATCH(B56,DATA2!$E$287:$E$528,0)),IF(AND(B56&lt;&gt;"",$H$17=DATA3!$AU$14),INDEX(DATA2!$C$827:$C$1069,MATCH(B56,DATA2!$E$827:$E$1069,0)),IF(AND(B56&lt;&gt;"",$H$17=DATA3!$AU$15),INDEX(DATA2!$C$1369:$C$1610,MATCH(B56,DATA2!$E$1369:$E$1610,0)),""))))))</f>
        <v/>
      </c>
      <c r="F56" s="345"/>
      <c r="G56" s="345"/>
      <c r="H56" s="345"/>
      <c r="I56" s="346"/>
      <c r="J56" s="307"/>
      <c r="K56" s="308"/>
      <c r="L56" s="309"/>
      <c r="M56" s="347" t="str">
        <f>IF(AND(J56&lt;&gt;"",$H$17=DATA3!$AU$10),INDEX(DATA2!$AU$14:$AU$256,MATCH($E56,DATA2!$C$14:$C$256,0)),IF(AND(J56&lt;&gt;"",$H$17=DATA3!$AU$11),INDEX(DATA2!$AU$557:$AU$798,MATCH($E56,DATA2!$C$557:$C$798,0)),IF(AND(J56&lt;&gt;"",$H$17=DATA3!$AU$12),INDEX(DATA2!$AU$1098:$AU$1340,MATCH($E56,DATA2!$C$1098:$C$1340,0)),IF(AND(J56&lt;&gt;"",$H$17=DATA3!$AU$13),INDEX(DATA2!$AU$287:$AU$528,MATCH($E56,DATA2!$C$287:$C$528,0)),IF(AND(J56&lt;&gt;"",$H$17=DATA3!$AU$14),INDEX(DATA2!$AU$827:$AU$1069,MATCH($E56,DATA2!$C$827:$C$1069,0)),IF(AND(J56&lt;&gt;"",$H$17=DATA3!$AU$15),INDEX(DATA2!$AU$1369:$AU$1610,MATCH($E56,DATA2!$C$1369:$C$1610,0)),""))))))</f>
        <v/>
      </c>
      <c r="N56" s="348"/>
      <c r="O56" s="441" t="str">
        <f>IF(AND($M56&lt;&gt;"",$H$17=DATA3!$AU$10),(INDEX(DATA2!$AV$14:$AY$256,MATCH(E56,DATA2!$C$14:$C$256,0),MATCH($F$15,DATA2!$AV$3:$AY$3,0))*(1+UP!$A$3)),IF(AND($M56&lt;&gt;"",$H$17=DATA3!$AU$11),(INDEX(DATA2!$AV$557:$AY$798,MATCH(E56,DATA2!$C$557:$C$798,0),MATCH($F$15,DATA2!$AV$3:$AY$3,0))*(1+UP!$A$3)),IF(AND($M56&lt;&gt;"",$H$17=DATA3!$AU$12),(INDEX(DATA2!$AV$1098:$AY$1340,MATCH(E56,DATA2!$C$1098:$C$1340,0),MATCH($F$15,DATA2!$AV$3:$AY$3,0))*(1+UP!$A$3)),IF(AND($M56&lt;&gt;"",$H$17=DATA3!$AU$13),(INDEX(DATA2!$AV$287:$AY$528,MATCH(E56,DATA2!$C$287:$C$528,0),MATCH($F$15,DATA2!$AV$3:$AY$3,0))*(1+UP!$A$3)),IF(AND($M56&lt;&gt;"",$H$17=DATA3!$AU$14),(INDEX(DATA2!$AV$827:$AY$1069,MATCH(E56,DATA2!$C$827:$C$1069,0),MATCH($F$15,DATA2!$AV$3:$AY$3,0))*(1+UP!$A$3)),IF(AND($M56&lt;&gt;"",$H$17=DATA3!$AU$15),(INDEX(DATA2!$AV$1369:$AY$1610,MATCH(E56,DATA2!$C$1369:$C$1610,0),MATCH($F$15,DATA2!$AV$3:$AY$3,0))*(1+UP!$A$3)),""))))))</f>
        <v/>
      </c>
      <c r="P56" s="442" t="e">
        <f>IF(AND($M56&lt;&gt;"",$H$17=#REF!),(INDEX(DATA2!$AV$5:$BA$5,MATCH(F56,DATA2!$C$5:$C$5,0),MATCH(#REF!,DATA2!$AV$3:$BA$3,0))),IF(AND($M56&lt;&gt;"",$H$17=#REF!),(INDEX(DATA2!$AV$5:$BA$5,MATCH(F56,DATA2!$C$5:$C$5,0),MATCH(#REF!,DATA2!$AV$3:$BA$3,0))),IF(AND($M56&lt;&gt;"",$H$17=#REF!),(INDEX(DATA2!$AV$5:$BA$5,MATCH(F56,DATA2!$C$5:$C$5,0),MATCH(#REF!,DATA2!$AV$3:$BA$3,0))),"")))</f>
        <v>#REF!</v>
      </c>
      <c r="Q56" s="347" t="str">
        <f t="shared" si="1"/>
        <v/>
      </c>
      <c r="R56" s="355" t="str">
        <f t="shared" si="3"/>
        <v/>
      </c>
      <c r="S56" s="348" t="str">
        <f t="shared" si="3"/>
        <v/>
      </c>
      <c r="T56" s="443"/>
      <c r="U56" s="444"/>
      <c r="V56" s="444"/>
      <c r="W56" s="445"/>
      <c r="X56" s="5"/>
      <c r="Y56" s="235">
        <v>22</v>
      </c>
      <c r="Z56" s="341"/>
      <c r="AA56" s="342"/>
      <c r="AB56" s="343"/>
      <c r="AC56" s="352" t="str">
        <f>IF(AND(Z56&lt;&gt;"",$H$17=DATA3!$AU$10),INDEX(DATA2!$C$261:$C$280,MATCH(Z56,DATA2!$E$261:$E$280,0)),IF(AND(Z56&lt;&gt;"",$H$17=DATA3!$AU$11),INDEX(DATA2!$C$801:$C$820,MATCH(Z56,DATA2!$E$801:$E$820,0)),IF(AND(Z56&lt;&gt;"",$H$17=DATA3!$AU$12),INDEX(DATA2!$C$1343:$C$1362,MATCH(Z56,DATA2!$E$1343:$E$1362,0)),IF(AND(Z56&lt;&gt;"",$H$17=DATA3!$AU$13),INDEX(DATA2!$C$531:$C$550,MATCH(Z56,DATA2!$E$531:$E$550,0)),IF(AND(Z56&lt;&gt;"",$H$17=DATA3!$AU$14),INDEX(DATA2!$C$1072:$C$1091,MATCH(Z56,DATA2!$E$1072:$E$1091,0)),IF(AND(Z56&lt;&gt;"",$H$17=DATA3!$AU$15),INDEX(DATA2!$C$1613:$C$1632,MATCH(Z56,DATA2!$E$1613:$E$1632,0)),""))))))</f>
        <v/>
      </c>
      <c r="AD56" s="353"/>
      <c r="AE56" s="353"/>
      <c r="AF56" s="353"/>
      <c r="AG56" s="354"/>
      <c r="AH56" s="310"/>
      <c r="AI56" s="347" t="str">
        <f>IF(AND(Z56&lt;&gt;"",$H$17=DATA3!$AU$10),INDEX(DATA2!$AU$261:$AU$280,MATCH($AC56,DATA2!$C$261:$C$280,0)),IF(AND(Z56&lt;&gt;"",$H$17=DATA3!$AU$11),INDEX(DATA2!$AU$801:$AU$820,MATCH($AC56,DATA2!$C$801:$C$820,0)),IF(AND(Z56&lt;&gt;"",$H$17=DATA3!$AU$12),INDEX(DATA2!$AU$1343:$AU$1362,MATCH($AC56,DATA2!$C$1343:$C$1362,0)),IF(AND(Z56&lt;&gt;"",$H$17=DATA3!$AU$13),INDEX(DATA2!$AU$531:$AU$550,MATCH($AC56,DATA2!$C$531:$C$550,0)),IF(AND(Z56&lt;&gt;"",$H$17=DATA3!$AU$14),INDEX(DATA2!$AU$1072:$AU$1091,MATCH($AC56,DATA2!$C$1072:$C$1091,0)),IF(AND(Z56&lt;&gt;"",$H$17=DATA3!$AU$15),INDEX(DATA2!$AU$1613:$AU$1632,MATCH($AC56,DATA2!$C$1613:$C$1632,0)),""))))))</f>
        <v/>
      </c>
      <c r="AJ56" s="354" t="e">
        <f>IF(AND(AG56&lt;&gt;"",$H$17=#REF!),INDEX(DATA2!#REF!,MATCH($V56,DATA2!#REF!,0)),IF(AND(AG56&lt;&gt;"",$H$17=#REF!),INDEX(DATA2!#REF!,MATCH($V56,DATA2!#REF!,0)),IF(AND(AG56&lt;&gt;"",$H$17=#REF!),INDEX(DATA2!#REF!,MATCH($V56,DATA2!#REF!,0)),"")))</f>
        <v>#REF!</v>
      </c>
      <c r="AK56" s="347" t="str">
        <f>IF(AND($Z56&lt;&gt;"",$H$17=DATA3!$AU$10),(INDEX(DATA2!$AV$261:$AY$280,MATCH(AC56,DATA2!$C$261:$C$280,0),MATCH($F$15,DATA2!$AV$3:$AY$3,0))*(1+UP!$A$3)),IF(AND($Z56&lt;&gt;"",$H$17=DATA3!$AU$11),(INDEX(DATA2!$AV$801:$AY$820,MATCH(AC56,DATA2!$C$801:$C$820,0),MATCH($F$15,DATA2!$AV$3:$AY$3,0))*(1+UP!$A$3)),IF(AND($Z56&lt;&gt;"",$H$17=DATA3!$AU$12),(INDEX(DATA2!$AV$1343:$AY$1362,MATCH(AC56,DATA2!$C$1343:$C$1362,0),MATCH($F$15,DATA2!$AV$3:$AY$3,0))*(1+UP!$A$3)),IF(AND($Z56&lt;&gt;"",$H$17=DATA3!$AU$13),(INDEX(DATA2!$AV$531:$AY$550,MATCH(AC56,DATA2!$C$531:$C$550,0),MATCH($F$15,DATA2!$AV$3:$AY$3,0))*(1+UP!$A$3)),IF(AND($Z56&lt;&gt;"",$H$17=DATA3!$AU$14),(INDEX(DATA2!$AV$1072:$AY$1091,MATCH(AC56,DATA2!$C$1072:$C$1091,0),MATCH($F$15,DATA2!$AV$3:$AY$3,0))*(1+UP!$A$3)),IF(AND($Z56&lt;&gt;"",$H$17=DATA3!$AU$15),(INDEX(DATA2!$AV$1613:$AY$1632,MATCH(AC56,DATA2!$C$1613:$C$1632,0),MATCH($F$15,DATA2!$AV$3:$AY$3,0))*(1+UP!$A$3)),""))))))</f>
        <v/>
      </c>
      <c r="AL56" s="354"/>
      <c r="AM56" s="347" t="str">
        <f t="shared" si="2"/>
        <v/>
      </c>
      <c r="AN56" s="355"/>
      <c r="AO56" s="348"/>
    </row>
    <row r="57" spans="1:41" x14ac:dyDescent="0.25">
      <c r="A57" s="235">
        <v>33</v>
      </c>
      <c r="B57" s="341"/>
      <c r="C57" s="342"/>
      <c r="D57" s="343"/>
      <c r="E57" s="344" t="str">
        <f>IF(AND(B57&lt;&gt;"",$H$17=DATA3!$AU$10),INDEX(DATA2!$C$14:$C$256,MATCH(B57,DATA2!$E$14:$E$256,0)),IF(AND(B57&lt;&gt;"",$H$17=DATA3!$AU$11),INDEX(DATA2!$C$557:$C$798,MATCH(B57,DATA2!$E$557:$E$798,0)),IF(AND(B57&lt;&gt;"",$H$17=DATA3!$AU$12),INDEX(DATA2!$C$1098:$C$1340,MATCH(B57,DATA2!$E$1098:$E$1340,0)),IF(AND(B57&lt;&gt;"",$H$17=DATA3!$AU$13),INDEX(DATA2!$C$287:$C$528,MATCH(B57,DATA2!$E$287:$E$528,0)),IF(AND(B57&lt;&gt;"",$H$17=DATA3!$AU$14),INDEX(DATA2!$C$827:$C$1069,MATCH(B57,DATA2!$E$827:$E$1069,0)),IF(AND(B57&lt;&gt;"",$H$17=DATA3!$AU$15),INDEX(DATA2!$C$1369:$C$1610,MATCH(B57,DATA2!$E$1369:$E$1610,0)),""))))))</f>
        <v/>
      </c>
      <c r="F57" s="345"/>
      <c r="G57" s="345"/>
      <c r="H57" s="345"/>
      <c r="I57" s="346"/>
      <c r="J57" s="307"/>
      <c r="K57" s="308"/>
      <c r="L57" s="309"/>
      <c r="M57" s="347" t="str">
        <f>IF(AND(J57&lt;&gt;"",$H$17=DATA3!$AU$10),INDEX(DATA2!$AU$14:$AU$256,MATCH($E57,DATA2!$C$14:$C$256,0)),IF(AND(J57&lt;&gt;"",$H$17=DATA3!$AU$11),INDEX(DATA2!$AU$557:$AU$798,MATCH($E57,DATA2!$C$557:$C$798,0)),IF(AND(J57&lt;&gt;"",$H$17=DATA3!$AU$12),INDEX(DATA2!$AU$1098:$AU$1340,MATCH($E57,DATA2!$C$1098:$C$1340,0)),IF(AND(J57&lt;&gt;"",$H$17=DATA3!$AU$13),INDEX(DATA2!$AU$287:$AU$528,MATCH($E57,DATA2!$C$287:$C$528,0)),IF(AND(J57&lt;&gt;"",$H$17=DATA3!$AU$14),INDEX(DATA2!$AU$827:$AU$1069,MATCH($E57,DATA2!$C$827:$C$1069,0)),IF(AND(J57&lt;&gt;"",$H$17=DATA3!$AU$15),INDEX(DATA2!$AU$1369:$AU$1610,MATCH($E57,DATA2!$C$1369:$C$1610,0)),""))))))</f>
        <v/>
      </c>
      <c r="N57" s="348"/>
      <c r="O57" s="441" t="str">
        <f>IF(AND($M57&lt;&gt;"",$H$17=DATA3!$AU$10),(INDEX(DATA2!$AV$14:$AY$256,MATCH(E57,DATA2!$C$14:$C$256,0),MATCH($F$15,DATA2!$AV$3:$AY$3,0))*(1+UP!$A$3)),IF(AND($M57&lt;&gt;"",$H$17=DATA3!$AU$11),(INDEX(DATA2!$AV$557:$AY$798,MATCH(E57,DATA2!$C$557:$C$798,0),MATCH($F$15,DATA2!$AV$3:$AY$3,0))*(1+UP!$A$3)),IF(AND($M57&lt;&gt;"",$H$17=DATA3!$AU$12),(INDEX(DATA2!$AV$1098:$AY$1340,MATCH(E57,DATA2!$C$1098:$C$1340,0),MATCH($F$15,DATA2!$AV$3:$AY$3,0))*(1+UP!$A$3)),IF(AND($M57&lt;&gt;"",$H$17=DATA3!$AU$13),(INDEX(DATA2!$AV$287:$AY$528,MATCH(E57,DATA2!$C$287:$C$528,0),MATCH($F$15,DATA2!$AV$3:$AY$3,0))*(1+UP!$A$3)),IF(AND($M57&lt;&gt;"",$H$17=DATA3!$AU$14),(INDEX(DATA2!$AV$827:$AY$1069,MATCH(E57,DATA2!$C$827:$C$1069,0),MATCH($F$15,DATA2!$AV$3:$AY$3,0))*(1+UP!$A$3)),IF(AND($M57&lt;&gt;"",$H$17=DATA3!$AU$15),(INDEX(DATA2!$AV$1369:$AY$1610,MATCH(E57,DATA2!$C$1369:$C$1610,0),MATCH($F$15,DATA2!$AV$3:$AY$3,0))*(1+UP!$A$3)),""))))))</f>
        <v/>
      </c>
      <c r="P57" s="442" t="e">
        <f>IF(AND($M57&lt;&gt;"",$H$17=#REF!),(INDEX(DATA2!$AV$5:$BA$5,MATCH(F57,DATA2!$C$5:$C$5,0),MATCH(#REF!,DATA2!$AV$3:$BA$3,0))),IF(AND($M57&lt;&gt;"",$H$17=#REF!),(INDEX(DATA2!$AV$5:$BA$5,MATCH(F57,DATA2!$C$5:$C$5,0),MATCH(#REF!,DATA2!$AV$3:$BA$3,0))),IF(AND($M57&lt;&gt;"",$H$17=#REF!),(INDEX(DATA2!$AV$5:$BA$5,MATCH(F57,DATA2!$C$5:$C$5,0),MATCH(#REF!,DATA2!$AV$3:$BA$3,0))),"")))</f>
        <v>#REF!</v>
      </c>
      <c r="Q57" s="347" t="str">
        <f t="shared" si="1"/>
        <v/>
      </c>
      <c r="R57" s="355" t="str">
        <f t="shared" si="3"/>
        <v/>
      </c>
      <c r="S57" s="348" t="str">
        <f t="shared" si="3"/>
        <v/>
      </c>
      <c r="T57" s="443"/>
      <c r="U57" s="444"/>
      <c r="V57" s="444"/>
      <c r="W57" s="445"/>
      <c r="X57" s="5"/>
      <c r="Y57" s="235">
        <v>23</v>
      </c>
      <c r="Z57" s="341"/>
      <c r="AA57" s="342"/>
      <c r="AB57" s="343"/>
      <c r="AC57" s="352" t="str">
        <f>IF(AND(Z57&lt;&gt;"",$H$17=DATA3!$AU$10),INDEX(DATA2!$C$261:$C$280,MATCH(Z57,DATA2!$E$261:$E$280,0)),IF(AND(Z57&lt;&gt;"",$H$17=DATA3!$AU$11),INDEX(DATA2!$C$801:$C$820,MATCH(Z57,DATA2!$E$801:$E$820,0)),IF(AND(Z57&lt;&gt;"",$H$17=DATA3!$AU$12),INDEX(DATA2!$C$1343:$C$1362,MATCH(Z57,DATA2!$E$1343:$E$1362,0)),IF(AND(Z57&lt;&gt;"",$H$17=DATA3!$AU$13),INDEX(DATA2!$C$531:$C$550,MATCH(Z57,DATA2!$E$531:$E$550,0)),IF(AND(Z57&lt;&gt;"",$H$17=DATA3!$AU$14),INDEX(DATA2!$C$1072:$C$1091,MATCH(Z57,DATA2!$E$1072:$E$1091,0)),IF(AND(Z57&lt;&gt;"",$H$17=DATA3!$AU$15),INDEX(DATA2!$C$1613:$C$1632,MATCH(Z57,DATA2!$E$1613:$E$1632,0)),""))))))</f>
        <v/>
      </c>
      <c r="AD57" s="353"/>
      <c r="AE57" s="353"/>
      <c r="AF57" s="353"/>
      <c r="AG57" s="354"/>
      <c r="AH57" s="310"/>
      <c r="AI57" s="347" t="str">
        <f>IF(AND(Z57&lt;&gt;"",$H$17=DATA3!$AU$10),INDEX(DATA2!$AU$261:$AU$280,MATCH($AC57,DATA2!$C$261:$C$280,0)),IF(AND(Z57&lt;&gt;"",$H$17=DATA3!$AU$11),INDEX(DATA2!$AU$801:$AU$820,MATCH($AC57,DATA2!$C$801:$C$820,0)),IF(AND(Z57&lt;&gt;"",$H$17=DATA3!$AU$12),INDEX(DATA2!$AU$1343:$AU$1362,MATCH($AC57,DATA2!$C$1343:$C$1362,0)),IF(AND(Z57&lt;&gt;"",$H$17=DATA3!$AU$13),INDEX(DATA2!$AU$531:$AU$550,MATCH($AC57,DATA2!$C$531:$C$550,0)),IF(AND(Z57&lt;&gt;"",$H$17=DATA3!$AU$14),INDEX(DATA2!$AU$1072:$AU$1091,MATCH($AC57,DATA2!$C$1072:$C$1091,0)),IF(AND(Z57&lt;&gt;"",$H$17=DATA3!$AU$15),INDEX(DATA2!$AU$1613:$AU$1632,MATCH($AC57,DATA2!$C$1613:$C$1632,0)),""))))))</f>
        <v/>
      </c>
      <c r="AJ57" s="354" t="e">
        <f>IF(AND(AG57&lt;&gt;"",$H$17=#REF!),INDEX(DATA2!#REF!,MATCH($V57,DATA2!#REF!,0)),IF(AND(AG57&lt;&gt;"",$H$17=#REF!),INDEX(DATA2!#REF!,MATCH($V57,DATA2!#REF!,0)),IF(AND(AG57&lt;&gt;"",$H$17=#REF!),INDEX(DATA2!#REF!,MATCH($V57,DATA2!#REF!,0)),"")))</f>
        <v>#REF!</v>
      </c>
      <c r="AK57" s="347" t="str">
        <f>IF(AND($Z57&lt;&gt;"",$H$17=DATA3!$AU$10),(INDEX(DATA2!$AV$261:$AY$280,MATCH(AC57,DATA2!$C$261:$C$280,0),MATCH($F$15,DATA2!$AV$3:$AY$3,0))*(1+UP!$A$3)),IF(AND($Z57&lt;&gt;"",$H$17=DATA3!$AU$11),(INDEX(DATA2!$AV$801:$AY$820,MATCH(AC57,DATA2!$C$801:$C$820,0),MATCH($F$15,DATA2!$AV$3:$AY$3,0))*(1+UP!$A$3)),IF(AND($Z57&lt;&gt;"",$H$17=DATA3!$AU$12),(INDEX(DATA2!$AV$1343:$AY$1362,MATCH(AC57,DATA2!$C$1343:$C$1362,0),MATCH($F$15,DATA2!$AV$3:$AY$3,0))*(1+UP!$A$3)),IF(AND($Z57&lt;&gt;"",$H$17=DATA3!$AU$13),(INDEX(DATA2!$AV$531:$AY$550,MATCH(AC57,DATA2!$C$531:$C$550,0),MATCH($F$15,DATA2!$AV$3:$AY$3,0))*(1+UP!$A$3)),IF(AND($Z57&lt;&gt;"",$H$17=DATA3!$AU$14),(INDEX(DATA2!$AV$1072:$AY$1091,MATCH(AC57,DATA2!$C$1072:$C$1091,0),MATCH($F$15,DATA2!$AV$3:$AY$3,0))*(1+UP!$A$3)),IF(AND($Z57&lt;&gt;"",$H$17=DATA3!$AU$15),(INDEX(DATA2!$AV$1613:$AY$1632,MATCH(AC57,DATA2!$C$1613:$C$1632,0),MATCH($F$15,DATA2!$AV$3:$AY$3,0))*(1+UP!$A$3)),""))))))</f>
        <v/>
      </c>
      <c r="AL57" s="354"/>
      <c r="AM57" s="347" t="str">
        <f t="shared" si="2"/>
        <v/>
      </c>
      <c r="AN57" s="355"/>
      <c r="AO57" s="348"/>
    </row>
    <row r="58" spans="1:41" x14ac:dyDescent="0.25">
      <c r="A58" s="235">
        <v>34</v>
      </c>
      <c r="B58" s="341"/>
      <c r="C58" s="342"/>
      <c r="D58" s="343"/>
      <c r="E58" s="344" t="str">
        <f>IF(AND(B58&lt;&gt;"",$H$17=DATA3!$AU$10),INDEX(DATA2!$C$14:$C$256,MATCH(B58,DATA2!$E$14:$E$256,0)),IF(AND(B58&lt;&gt;"",$H$17=DATA3!$AU$11),INDEX(DATA2!$C$557:$C$798,MATCH(B58,DATA2!$E$557:$E$798,0)),IF(AND(B58&lt;&gt;"",$H$17=DATA3!$AU$12),INDEX(DATA2!$C$1098:$C$1340,MATCH(B58,DATA2!$E$1098:$E$1340,0)),IF(AND(B58&lt;&gt;"",$H$17=DATA3!$AU$13),INDEX(DATA2!$C$287:$C$528,MATCH(B58,DATA2!$E$287:$E$528,0)),IF(AND(B58&lt;&gt;"",$H$17=DATA3!$AU$14),INDEX(DATA2!$C$827:$C$1069,MATCH(B58,DATA2!$E$827:$E$1069,0)),IF(AND(B58&lt;&gt;"",$H$17=DATA3!$AU$15),INDEX(DATA2!$C$1369:$C$1610,MATCH(B58,DATA2!$E$1369:$E$1610,0)),""))))))</f>
        <v/>
      </c>
      <c r="F58" s="345"/>
      <c r="G58" s="345"/>
      <c r="H58" s="345"/>
      <c r="I58" s="346"/>
      <c r="J58" s="307"/>
      <c r="K58" s="308"/>
      <c r="L58" s="309"/>
      <c r="M58" s="347" t="str">
        <f>IF(AND(J58&lt;&gt;"",$H$17=DATA3!$AU$10),INDEX(DATA2!$AU$14:$AU$256,MATCH($E58,DATA2!$C$14:$C$256,0)),IF(AND(J58&lt;&gt;"",$H$17=DATA3!$AU$11),INDEX(DATA2!$AU$557:$AU$798,MATCH($E58,DATA2!$C$557:$C$798,0)),IF(AND(J58&lt;&gt;"",$H$17=DATA3!$AU$12),INDEX(DATA2!$AU$1098:$AU$1340,MATCH($E58,DATA2!$C$1098:$C$1340,0)),IF(AND(J58&lt;&gt;"",$H$17=DATA3!$AU$13),INDEX(DATA2!$AU$287:$AU$528,MATCH($E58,DATA2!$C$287:$C$528,0)),IF(AND(J58&lt;&gt;"",$H$17=DATA3!$AU$14),INDEX(DATA2!$AU$827:$AU$1069,MATCH($E58,DATA2!$C$827:$C$1069,0)),IF(AND(J58&lt;&gt;"",$H$17=DATA3!$AU$15),INDEX(DATA2!$AU$1369:$AU$1610,MATCH($E58,DATA2!$C$1369:$C$1610,0)),""))))))</f>
        <v/>
      </c>
      <c r="N58" s="348"/>
      <c r="O58" s="441" t="str">
        <f>IF(AND($M58&lt;&gt;"",$H$17=DATA3!$AU$10),(INDEX(DATA2!$AV$14:$AY$256,MATCH(E58,DATA2!$C$14:$C$256,0),MATCH($F$15,DATA2!$AV$3:$AY$3,0))*(1+UP!$A$3)),IF(AND($M58&lt;&gt;"",$H$17=DATA3!$AU$11),(INDEX(DATA2!$AV$557:$AY$798,MATCH(E58,DATA2!$C$557:$C$798,0),MATCH($F$15,DATA2!$AV$3:$AY$3,0))*(1+UP!$A$3)),IF(AND($M58&lt;&gt;"",$H$17=DATA3!$AU$12),(INDEX(DATA2!$AV$1098:$AY$1340,MATCH(E58,DATA2!$C$1098:$C$1340,0),MATCH($F$15,DATA2!$AV$3:$AY$3,0))*(1+UP!$A$3)),IF(AND($M58&lt;&gt;"",$H$17=DATA3!$AU$13),(INDEX(DATA2!$AV$287:$AY$528,MATCH(E58,DATA2!$C$287:$C$528,0),MATCH($F$15,DATA2!$AV$3:$AY$3,0))*(1+UP!$A$3)),IF(AND($M58&lt;&gt;"",$H$17=DATA3!$AU$14),(INDEX(DATA2!$AV$827:$AY$1069,MATCH(E58,DATA2!$C$827:$C$1069,0),MATCH($F$15,DATA2!$AV$3:$AY$3,0))*(1+UP!$A$3)),IF(AND($M58&lt;&gt;"",$H$17=DATA3!$AU$15),(INDEX(DATA2!$AV$1369:$AY$1610,MATCH(E58,DATA2!$C$1369:$C$1610,0),MATCH($F$15,DATA2!$AV$3:$AY$3,0))*(1+UP!$A$3)),""))))))</f>
        <v/>
      </c>
      <c r="P58" s="442" t="e">
        <f>IF(AND($M58&lt;&gt;"",$H$17=#REF!),(INDEX(DATA2!$AV$5:$BA$5,MATCH(F58,DATA2!$C$5:$C$5,0),MATCH(#REF!,DATA2!$AV$3:$BA$3,0))),IF(AND($M58&lt;&gt;"",$H$17=#REF!),(INDEX(DATA2!$AV$5:$BA$5,MATCH(F58,DATA2!$C$5:$C$5,0),MATCH(#REF!,DATA2!$AV$3:$BA$3,0))),IF(AND($M58&lt;&gt;"",$H$17=#REF!),(INDEX(DATA2!$AV$5:$BA$5,MATCH(F58,DATA2!$C$5:$C$5,0),MATCH(#REF!,DATA2!$AV$3:$BA$3,0))),"")))</f>
        <v>#REF!</v>
      </c>
      <c r="Q58" s="347" t="str">
        <f t="shared" si="1"/>
        <v/>
      </c>
      <c r="R58" s="355" t="str">
        <f t="shared" si="3"/>
        <v/>
      </c>
      <c r="S58" s="348" t="str">
        <f t="shared" si="3"/>
        <v/>
      </c>
      <c r="T58" s="443"/>
      <c r="U58" s="444"/>
      <c r="V58" s="444"/>
      <c r="W58" s="445"/>
      <c r="X58" s="5"/>
      <c r="Y58" s="235">
        <v>24</v>
      </c>
      <c r="Z58" s="341"/>
      <c r="AA58" s="342"/>
      <c r="AB58" s="343"/>
      <c r="AC58" s="352" t="str">
        <f>IF(AND(Z58&lt;&gt;"",$H$17=DATA3!$AU$10),INDEX(DATA2!$C$261:$C$280,MATCH(Z58,DATA2!$E$261:$E$280,0)),IF(AND(Z58&lt;&gt;"",$H$17=DATA3!$AU$11),INDEX(DATA2!$C$801:$C$820,MATCH(Z58,DATA2!$E$801:$E$820,0)),IF(AND(Z58&lt;&gt;"",$H$17=DATA3!$AU$12),INDEX(DATA2!$C$1343:$C$1362,MATCH(Z58,DATA2!$E$1343:$E$1362,0)),IF(AND(Z58&lt;&gt;"",$H$17=DATA3!$AU$13),INDEX(DATA2!$C$531:$C$550,MATCH(Z58,DATA2!$E$531:$E$550,0)),IF(AND(Z58&lt;&gt;"",$H$17=DATA3!$AU$14),INDEX(DATA2!$C$1072:$C$1091,MATCH(Z58,DATA2!$E$1072:$E$1091,0)),IF(AND(Z58&lt;&gt;"",$H$17=DATA3!$AU$15),INDEX(DATA2!$C$1613:$C$1632,MATCH(Z58,DATA2!$E$1613:$E$1632,0)),""))))))</f>
        <v/>
      </c>
      <c r="AD58" s="353"/>
      <c r="AE58" s="353"/>
      <c r="AF58" s="353"/>
      <c r="AG58" s="354"/>
      <c r="AH58" s="310"/>
      <c r="AI58" s="347" t="str">
        <f>IF(AND(Z58&lt;&gt;"",$H$17=DATA3!$AU$10),INDEX(DATA2!$AU$261:$AU$280,MATCH($AC58,DATA2!$C$261:$C$280,0)),IF(AND(Z58&lt;&gt;"",$H$17=DATA3!$AU$11),INDEX(DATA2!$AU$801:$AU$820,MATCH($AC58,DATA2!$C$801:$C$820,0)),IF(AND(Z58&lt;&gt;"",$H$17=DATA3!$AU$12),INDEX(DATA2!$AU$1343:$AU$1362,MATCH($AC58,DATA2!$C$1343:$C$1362,0)),IF(AND(Z58&lt;&gt;"",$H$17=DATA3!$AU$13),INDEX(DATA2!$AU$531:$AU$550,MATCH($AC58,DATA2!$C$531:$C$550,0)),IF(AND(Z58&lt;&gt;"",$H$17=DATA3!$AU$14),INDEX(DATA2!$AU$1072:$AU$1091,MATCH($AC58,DATA2!$C$1072:$C$1091,0)),IF(AND(Z58&lt;&gt;"",$H$17=DATA3!$AU$15),INDEX(DATA2!$AU$1613:$AU$1632,MATCH($AC58,DATA2!$C$1613:$C$1632,0)),""))))))</f>
        <v/>
      </c>
      <c r="AJ58" s="354" t="e">
        <f>IF(AND(AG58&lt;&gt;"",$H$17=#REF!),INDEX(DATA2!#REF!,MATCH($V58,DATA2!#REF!,0)),IF(AND(AG58&lt;&gt;"",$H$17=#REF!),INDEX(DATA2!#REF!,MATCH($V58,DATA2!#REF!,0)),IF(AND(AG58&lt;&gt;"",$H$17=#REF!),INDEX(DATA2!#REF!,MATCH($V58,DATA2!#REF!,0)),"")))</f>
        <v>#REF!</v>
      </c>
      <c r="AK58" s="347" t="str">
        <f>IF(AND($Z58&lt;&gt;"",$H$17=DATA3!$AU$10),(INDEX(DATA2!$AV$261:$AY$280,MATCH(AC58,DATA2!$C$261:$C$280,0),MATCH($F$15,DATA2!$AV$3:$AY$3,0))*(1+UP!$A$3)),IF(AND($Z58&lt;&gt;"",$H$17=DATA3!$AU$11),(INDEX(DATA2!$AV$801:$AY$820,MATCH(AC58,DATA2!$C$801:$C$820,0),MATCH($F$15,DATA2!$AV$3:$AY$3,0))*(1+UP!$A$3)),IF(AND($Z58&lt;&gt;"",$H$17=DATA3!$AU$12),(INDEX(DATA2!$AV$1343:$AY$1362,MATCH(AC58,DATA2!$C$1343:$C$1362,0),MATCH($F$15,DATA2!$AV$3:$AY$3,0))*(1+UP!$A$3)),IF(AND($Z58&lt;&gt;"",$H$17=DATA3!$AU$13),(INDEX(DATA2!$AV$531:$AY$550,MATCH(AC58,DATA2!$C$531:$C$550,0),MATCH($F$15,DATA2!$AV$3:$AY$3,0))*(1+UP!$A$3)),IF(AND($Z58&lt;&gt;"",$H$17=DATA3!$AU$14),(INDEX(DATA2!$AV$1072:$AY$1091,MATCH(AC58,DATA2!$C$1072:$C$1091,0),MATCH($F$15,DATA2!$AV$3:$AY$3,0))*(1+UP!$A$3)),IF(AND($Z58&lt;&gt;"",$H$17=DATA3!$AU$15),(INDEX(DATA2!$AV$1613:$AY$1632,MATCH(AC58,DATA2!$C$1613:$C$1632,0),MATCH($F$15,DATA2!$AV$3:$AY$3,0))*(1+UP!$A$3)),""))))))</f>
        <v/>
      </c>
      <c r="AL58" s="354"/>
      <c r="AM58" s="347" t="str">
        <f t="shared" si="2"/>
        <v/>
      </c>
      <c r="AN58" s="355"/>
      <c r="AO58" s="348"/>
    </row>
    <row r="59" spans="1:41" x14ac:dyDescent="0.25">
      <c r="A59" s="235">
        <v>35</v>
      </c>
      <c r="B59" s="341"/>
      <c r="C59" s="342"/>
      <c r="D59" s="343"/>
      <c r="E59" s="344" t="str">
        <f>IF(AND(B59&lt;&gt;"",$H$17=DATA3!$AU$10),INDEX(DATA2!$C$14:$C$256,MATCH(B59,DATA2!$E$14:$E$256,0)),IF(AND(B59&lt;&gt;"",$H$17=DATA3!$AU$11),INDEX(DATA2!$C$557:$C$798,MATCH(B59,DATA2!$E$557:$E$798,0)),IF(AND(B59&lt;&gt;"",$H$17=DATA3!$AU$12),INDEX(DATA2!$C$1098:$C$1340,MATCH(B59,DATA2!$E$1098:$E$1340,0)),IF(AND(B59&lt;&gt;"",$H$17=DATA3!$AU$13),INDEX(DATA2!$C$287:$C$528,MATCH(B59,DATA2!$E$287:$E$528,0)),IF(AND(B59&lt;&gt;"",$H$17=DATA3!$AU$14),INDEX(DATA2!$C$827:$C$1069,MATCH(B59,DATA2!$E$827:$E$1069,0)),IF(AND(B59&lt;&gt;"",$H$17=DATA3!$AU$15),INDEX(DATA2!$C$1369:$C$1610,MATCH(B59,DATA2!$E$1369:$E$1610,0)),""))))))</f>
        <v/>
      </c>
      <c r="F59" s="345"/>
      <c r="G59" s="345"/>
      <c r="H59" s="345"/>
      <c r="I59" s="346"/>
      <c r="J59" s="307"/>
      <c r="K59" s="308"/>
      <c r="L59" s="309"/>
      <c r="M59" s="347" t="str">
        <f>IF(AND(J59&lt;&gt;"",$H$17=DATA3!$AU$10),INDEX(DATA2!$AU$14:$AU$256,MATCH($E59,DATA2!$C$14:$C$256,0)),IF(AND(J59&lt;&gt;"",$H$17=DATA3!$AU$11),INDEX(DATA2!$AU$557:$AU$798,MATCH($E59,DATA2!$C$557:$C$798,0)),IF(AND(J59&lt;&gt;"",$H$17=DATA3!$AU$12),INDEX(DATA2!$AU$1098:$AU$1340,MATCH($E59,DATA2!$C$1098:$C$1340,0)),IF(AND(J59&lt;&gt;"",$H$17=DATA3!$AU$13),INDEX(DATA2!$AU$287:$AU$528,MATCH($E59,DATA2!$C$287:$C$528,0)),IF(AND(J59&lt;&gt;"",$H$17=DATA3!$AU$14),INDEX(DATA2!$AU$827:$AU$1069,MATCH($E59,DATA2!$C$827:$C$1069,0)),IF(AND(J59&lt;&gt;"",$H$17=DATA3!$AU$15),INDEX(DATA2!$AU$1369:$AU$1610,MATCH($E59,DATA2!$C$1369:$C$1610,0)),""))))))</f>
        <v/>
      </c>
      <c r="N59" s="348"/>
      <c r="O59" s="441" t="str">
        <f>IF(AND($M59&lt;&gt;"",$H$17=DATA3!$AU$10),(INDEX(DATA2!$AV$14:$AY$256,MATCH(E59,DATA2!$C$14:$C$256,0),MATCH($F$15,DATA2!$AV$3:$AY$3,0))*(1+UP!$A$3)),IF(AND($M59&lt;&gt;"",$H$17=DATA3!$AU$11),(INDEX(DATA2!$AV$557:$AY$798,MATCH(E59,DATA2!$C$557:$C$798,0),MATCH($F$15,DATA2!$AV$3:$AY$3,0))*(1+UP!$A$3)),IF(AND($M59&lt;&gt;"",$H$17=DATA3!$AU$12),(INDEX(DATA2!$AV$1098:$AY$1340,MATCH(E59,DATA2!$C$1098:$C$1340,0),MATCH($F$15,DATA2!$AV$3:$AY$3,0))*(1+UP!$A$3)),IF(AND($M59&lt;&gt;"",$H$17=DATA3!$AU$13),(INDEX(DATA2!$AV$287:$AY$528,MATCH(E59,DATA2!$C$287:$C$528,0),MATCH($F$15,DATA2!$AV$3:$AY$3,0))*(1+UP!$A$3)),IF(AND($M59&lt;&gt;"",$H$17=DATA3!$AU$14),(INDEX(DATA2!$AV$827:$AY$1069,MATCH(E59,DATA2!$C$827:$C$1069,0),MATCH($F$15,DATA2!$AV$3:$AY$3,0))*(1+UP!$A$3)),IF(AND($M59&lt;&gt;"",$H$17=DATA3!$AU$15),(INDEX(DATA2!$AV$1369:$AY$1610,MATCH(E59,DATA2!$C$1369:$C$1610,0),MATCH($F$15,DATA2!$AV$3:$AY$3,0))*(1+UP!$A$3)),""))))))</f>
        <v/>
      </c>
      <c r="P59" s="442" t="e">
        <f>IF(AND($M59&lt;&gt;"",$H$17=#REF!),(INDEX(DATA2!$AV$5:$BA$5,MATCH(F59,DATA2!$C$5:$C$5,0),MATCH(#REF!,DATA2!$AV$3:$BA$3,0))),IF(AND($M59&lt;&gt;"",$H$17=#REF!),(INDEX(DATA2!$AV$5:$BA$5,MATCH(F59,DATA2!$C$5:$C$5,0),MATCH(#REF!,DATA2!$AV$3:$BA$3,0))),IF(AND($M59&lt;&gt;"",$H$17=#REF!),(INDEX(DATA2!$AV$5:$BA$5,MATCH(F59,DATA2!$C$5:$C$5,0),MATCH(#REF!,DATA2!$AV$3:$BA$3,0))),"")))</f>
        <v>#REF!</v>
      </c>
      <c r="Q59" s="347" t="str">
        <f t="shared" si="1"/>
        <v/>
      </c>
      <c r="R59" s="355" t="str">
        <f t="shared" si="3"/>
        <v/>
      </c>
      <c r="S59" s="348" t="str">
        <f t="shared" si="3"/>
        <v/>
      </c>
      <c r="T59" s="443"/>
      <c r="U59" s="444"/>
      <c r="V59" s="444"/>
      <c r="W59" s="445"/>
      <c r="Y59" s="235">
        <v>25</v>
      </c>
      <c r="Z59" s="341"/>
      <c r="AA59" s="342"/>
      <c r="AB59" s="343"/>
      <c r="AC59" s="352" t="str">
        <f>IF(AND(Z59&lt;&gt;"",$H$17=DATA3!$AU$10),INDEX(DATA2!$C$261:$C$280,MATCH(Z59,DATA2!$E$261:$E$280,0)),IF(AND(Z59&lt;&gt;"",$H$17=DATA3!$AU$11),INDEX(DATA2!$C$801:$C$820,MATCH(Z59,DATA2!$E$801:$E$820,0)),IF(AND(Z59&lt;&gt;"",$H$17=DATA3!$AU$12),INDEX(DATA2!$C$1343:$C$1362,MATCH(Z59,DATA2!$E$1343:$E$1362,0)),IF(AND(Z59&lt;&gt;"",$H$17=DATA3!$AU$13),INDEX(DATA2!$C$531:$C$550,MATCH(Z59,DATA2!$E$531:$E$550,0)),IF(AND(Z59&lt;&gt;"",$H$17=DATA3!$AU$14),INDEX(DATA2!$C$1072:$C$1091,MATCH(Z59,DATA2!$E$1072:$E$1091,0)),IF(AND(Z59&lt;&gt;"",$H$17=DATA3!$AU$15),INDEX(DATA2!$C$1613:$C$1632,MATCH(Z59,DATA2!$E$1613:$E$1632,0)),""))))))</f>
        <v/>
      </c>
      <c r="AD59" s="353"/>
      <c r="AE59" s="353"/>
      <c r="AF59" s="353"/>
      <c r="AG59" s="354"/>
      <c r="AH59" s="310"/>
      <c r="AI59" s="347" t="str">
        <f>IF(AND(Z59&lt;&gt;"",$H$17=DATA3!$AU$10),INDEX(DATA2!$AU$261:$AU$280,MATCH($AC59,DATA2!$C$261:$C$280,0)),IF(AND(Z59&lt;&gt;"",$H$17=DATA3!$AU$11),INDEX(DATA2!$AU$801:$AU$820,MATCH($AC59,DATA2!$C$801:$C$820,0)),IF(AND(Z59&lt;&gt;"",$H$17=DATA3!$AU$12),INDEX(DATA2!$AU$1343:$AU$1362,MATCH($AC59,DATA2!$C$1343:$C$1362,0)),IF(AND(Z59&lt;&gt;"",$H$17=DATA3!$AU$13),INDEX(DATA2!$AU$531:$AU$550,MATCH($AC59,DATA2!$C$531:$C$550,0)),IF(AND(Z59&lt;&gt;"",$H$17=DATA3!$AU$14),INDEX(DATA2!$AU$1072:$AU$1091,MATCH($AC59,DATA2!$C$1072:$C$1091,0)),IF(AND(Z59&lt;&gt;"",$H$17=DATA3!$AU$15),INDEX(DATA2!$AU$1613:$AU$1632,MATCH($AC59,DATA2!$C$1613:$C$1632,0)),""))))))</f>
        <v/>
      </c>
      <c r="AJ59" s="354" t="e">
        <f>IF(AND(AG59&lt;&gt;"",$H$17=#REF!),INDEX(DATA2!#REF!,MATCH($V59,DATA2!#REF!,0)),IF(AND(AG59&lt;&gt;"",$H$17=#REF!),INDEX(DATA2!#REF!,MATCH($V59,DATA2!#REF!,0)),IF(AND(AG59&lt;&gt;"",$H$17=#REF!),INDEX(DATA2!#REF!,MATCH($V59,DATA2!#REF!,0)),"")))</f>
        <v>#REF!</v>
      </c>
      <c r="AK59" s="347" t="str">
        <f>IF(AND($Z59&lt;&gt;"",$H$17=DATA3!$AU$10),(INDEX(DATA2!$AV$261:$AY$280,MATCH(AC59,DATA2!$C$261:$C$280,0),MATCH($F$15,DATA2!$AV$3:$AY$3,0))*(1+UP!$A$3)),IF(AND($Z59&lt;&gt;"",$H$17=DATA3!$AU$11),(INDEX(DATA2!$AV$801:$AY$820,MATCH(AC59,DATA2!$C$801:$C$820,0),MATCH($F$15,DATA2!$AV$3:$AY$3,0))*(1+UP!$A$3)),IF(AND($Z59&lt;&gt;"",$H$17=DATA3!$AU$12),(INDEX(DATA2!$AV$1343:$AY$1362,MATCH(AC59,DATA2!$C$1343:$C$1362,0),MATCH($F$15,DATA2!$AV$3:$AY$3,0))*(1+UP!$A$3)),IF(AND($Z59&lt;&gt;"",$H$17=DATA3!$AU$13),(INDEX(DATA2!$AV$531:$AY$550,MATCH(AC59,DATA2!$C$531:$C$550,0),MATCH($F$15,DATA2!$AV$3:$AY$3,0))*(1+UP!$A$3)),IF(AND($Z59&lt;&gt;"",$H$17=DATA3!$AU$14),(INDEX(DATA2!$AV$1072:$AY$1091,MATCH(AC59,DATA2!$C$1072:$C$1091,0),MATCH($F$15,DATA2!$AV$3:$AY$3,0))*(1+UP!$A$3)),IF(AND($Z59&lt;&gt;"",$H$17=DATA3!$AU$15),(INDEX(DATA2!$AV$1613:$AY$1632,MATCH(AC59,DATA2!$C$1613:$C$1632,0),MATCH($F$15,DATA2!$AV$3:$AY$3,0))*(1+UP!$A$3)),""))))))</f>
        <v/>
      </c>
      <c r="AL59" s="354"/>
      <c r="AM59" s="347" t="str">
        <f t="shared" si="2"/>
        <v/>
      </c>
      <c r="AN59" s="355"/>
      <c r="AO59" s="348"/>
    </row>
    <row r="60" spans="1:41" ht="18" customHeight="1" x14ac:dyDescent="0.35">
      <c r="A60" s="235"/>
      <c r="B60" s="235"/>
      <c r="C60" s="235"/>
      <c r="D60" s="235"/>
      <c r="E60" s="235"/>
      <c r="F60" s="235"/>
      <c r="G60" s="235"/>
      <c r="H60" s="235" t="s">
        <v>354</v>
      </c>
      <c r="I60" s="235"/>
      <c r="J60" s="263">
        <f>SUM(J25:J59)</f>
        <v>0</v>
      </c>
      <c r="K60" s="255"/>
      <c r="L60" s="256"/>
      <c r="M60" s="235"/>
      <c r="N60" s="235"/>
      <c r="O60" s="235" t="s">
        <v>354</v>
      </c>
      <c r="P60" s="235"/>
      <c r="Q60" s="356">
        <f>SUM(Q25:Q59)</f>
        <v>0</v>
      </c>
      <c r="R60" s="448"/>
      <c r="S60" s="449"/>
      <c r="T60" s="235"/>
      <c r="U60" s="235"/>
      <c r="V60" s="235"/>
      <c r="W60" s="235"/>
      <c r="X60" s="225"/>
      <c r="Y60" s="235"/>
      <c r="Z60" s="235"/>
      <c r="AA60" s="235"/>
      <c r="AB60" s="235"/>
      <c r="AC60" s="235"/>
      <c r="AD60" s="235"/>
      <c r="AE60" s="235"/>
      <c r="AF60" s="235" t="s">
        <v>354</v>
      </c>
      <c r="AG60" s="235"/>
      <c r="AH60" s="264">
        <f>SUM(AH35:AH59)</f>
        <v>0</v>
      </c>
      <c r="AI60" s="235"/>
      <c r="AJ60" s="235"/>
      <c r="AK60" s="235" t="s">
        <v>354</v>
      </c>
      <c r="AL60" s="235"/>
      <c r="AM60" s="356">
        <f>SUM(AM35:AO59)</f>
        <v>0</v>
      </c>
      <c r="AN60" s="357"/>
      <c r="AO60" s="358"/>
    </row>
    <row r="61" spans="1:41" ht="12.75" customHeight="1" x14ac:dyDescent="0.35">
      <c r="A61" s="227"/>
      <c r="B61" s="427" t="s">
        <v>4000</v>
      </c>
      <c r="C61" s="427"/>
      <c r="D61" s="427"/>
      <c r="E61" s="427"/>
      <c r="F61" s="427"/>
      <c r="G61" s="427"/>
      <c r="H61" s="427"/>
      <c r="I61" s="427"/>
      <c r="J61" s="412" t="s">
        <v>261</v>
      </c>
      <c r="K61" s="227"/>
      <c r="L61" s="227"/>
      <c r="M61" s="227"/>
      <c r="N61" s="227"/>
      <c r="O61" s="227"/>
      <c r="P61" s="227"/>
      <c r="Q61" s="227"/>
      <c r="R61" s="227"/>
      <c r="S61" s="227"/>
      <c r="T61" s="227"/>
      <c r="U61" s="227"/>
      <c r="V61" s="227"/>
      <c r="W61" s="227"/>
      <c r="X61" s="227"/>
      <c r="Y61" s="227"/>
      <c r="Z61" s="227"/>
      <c r="AA61" s="227"/>
      <c r="AB61" s="228"/>
      <c r="AC61" s="228"/>
      <c r="AD61" s="228"/>
      <c r="AE61" s="228"/>
      <c r="AF61" s="228"/>
      <c r="AG61" s="252"/>
      <c r="AH61" s="228"/>
      <c r="AI61" s="228"/>
      <c r="AJ61" s="228"/>
      <c r="AK61" s="228"/>
      <c r="AL61" s="228"/>
      <c r="AM61" s="228"/>
      <c r="AN61" s="228"/>
      <c r="AO61" s="259"/>
    </row>
    <row r="62" spans="1:41" ht="14.5" x14ac:dyDescent="0.35">
      <c r="A62" s="260"/>
      <c r="B62" s="428"/>
      <c r="C62" s="428"/>
      <c r="D62" s="428"/>
      <c r="E62" s="428"/>
      <c r="F62" s="428"/>
      <c r="G62" s="428"/>
      <c r="H62" s="428"/>
      <c r="I62" s="428"/>
      <c r="J62" s="413"/>
      <c r="K62" s="261"/>
      <c r="L62" s="426" t="s">
        <v>359</v>
      </c>
      <c r="M62" s="426"/>
      <c r="N62" s="261"/>
      <c r="O62" s="270" t="s">
        <v>358</v>
      </c>
      <c r="P62" s="261"/>
      <c r="Q62" s="270" t="s">
        <v>352</v>
      </c>
      <c r="R62" s="261"/>
      <c r="S62" s="261"/>
      <c r="T62" s="270" t="s">
        <v>360</v>
      </c>
      <c r="U62" s="261"/>
      <c r="V62" s="261"/>
      <c r="W62" s="261"/>
      <c r="X62" s="261"/>
      <c r="Y62" s="261"/>
      <c r="Z62" s="261"/>
      <c r="AA62" s="261"/>
      <c r="AB62" s="228"/>
      <c r="AC62" s="228"/>
      <c r="AD62" s="228"/>
      <c r="AE62" s="228"/>
      <c r="AF62" s="228"/>
      <c r="AG62" s="252"/>
      <c r="AH62" s="228"/>
      <c r="AI62" s="228"/>
      <c r="AJ62" s="228"/>
      <c r="AK62" s="228"/>
      <c r="AL62" s="228"/>
      <c r="AM62" s="228"/>
      <c r="AN62" s="228"/>
      <c r="AO62" s="259"/>
    </row>
    <row r="63" spans="1:41" ht="15" customHeight="1" x14ac:dyDescent="0.25">
      <c r="A63" s="252">
        <v>1</v>
      </c>
      <c r="B63" s="414"/>
      <c r="C63" s="415"/>
      <c r="D63" s="416"/>
      <c r="E63" s="417" t="str">
        <f>IF(AND(B63&lt;&gt;"",$H$17=DATA3!$AU$10),INDEX(DATA2!$C$1641:$C$1665,MATCH(B63,DATA2!$E$1641:$E$1665,0)),IF(AND(B63&lt;&gt;"",$H$17=DATA3!$AU$11),INDEX(DATA2!$C$1641:$C$1665,MATCH(B63,DATA2!$E$1641:$E$1665,0)),IF(AND(B63&lt;&gt;"",$H$17=DATA3!$AU$12),INDEX(DATA2!$C$1641:$C$1665,MATCH(B63,DATA2!$E$1641:$E$1665,0)),IF(AND(B63&lt;&gt;"",$H$17=DATA3!$AU$13),INDEX(DATA2!$C$1641:$C$1665,MATCH(B63,DATA2!$E$1641:$E$1665,0)),IF(AND(B63&lt;&gt;"",$H$17=DATA3!$AU$14),INDEX(DATA2!$C$1641:$C$1665,MATCH(B63,DATA2!$E$1641:$E$1665,0)),IF(AND(B63&lt;&gt;"",$H$17=DATA3!$AU$15),INDEX(DATA2!$C$1641:$C$1665,MATCH(B63,DATA2!$E$1641:$E$1665,0)),""))))))</f>
        <v/>
      </c>
      <c r="F63" s="418"/>
      <c r="G63" s="418"/>
      <c r="H63" s="418"/>
      <c r="I63" s="419"/>
      <c r="J63" s="311"/>
      <c r="K63" s="253"/>
      <c r="L63" s="420"/>
      <c r="M63" s="421"/>
      <c r="N63" s="422"/>
      <c r="O63" s="423" t="str">
        <f>IF(AND($J63&lt;&gt;"",$H$17=DATA3!$AU$10),(INDEX(DATA2!$AV$1641:$AY$1665,MATCH(E63,DATA2!$C$1641:$C$1665,0),MATCH($F$15,DATA2!$AV$3:$AY$3,0))*(1+UP!$A$4)),IF(AND($J63&lt;&gt;"",$H$17=DATA3!$AU$11),(INDEX(DATA2!$AV$1641:$AY$1665,MATCH(E63,DATA2!$C$1641:$C$1665,0),MATCH($F$15,DATA2!$AV$3:$AY$3,0))*(1+UP!$A$4)),IF(AND($J63&lt;&gt;"",$H$17=DATA3!$AU$12),(INDEX(DATA2!$AV$1641:$AY$1665,MATCH(E63,DATA2!$C$1641:$C$1665,0),MATCH($F$15,DATA2!$AV$3:$AY$3,0))*(1+UP!$A$4)),IF(AND($J63&lt;&gt;"",$H$17=DATA3!$AU$13),(INDEX(DATA2!$AV$1641:$AY$1665,MATCH(E63,DATA2!$C$1641:$C$1665,0),MATCH($F$15,DATA2!$AV$3:$AY$3,0))*(1+UP!$A$4)),IF(AND($J63&lt;&gt;"",$H$17=DATA3!$AU$14),(INDEX(DATA2!$AV$1641:$AY$1665,MATCH(E63,DATA2!$C$1641:$C$1665,0),MATCH($F$15,DATA2!$AV$3:$AY$3,0))*(1+UP!$A$4)),IF(AND($J63&lt;&gt;"",$H$17=DATA3!$AU$15),(INDEX(DATA2!$AV$1641:$AY$1665,MATCH(E63,DATA2!$C$1641:$C$1665,0),MATCH($F$15,DATA2!$AV$3:$AY$3,0))*(1+UP!$A$4)),""))))))</f>
        <v/>
      </c>
      <c r="P63" s="424"/>
      <c r="Q63" s="425" t="str">
        <f>IF($J63&lt;&gt;"",$J63*$O63,"")</f>
        <v/>
      </c>
      <c r="R63" s="425"/>
      <c r="S63" s="425"/>
      <c r="T63" s="429"/>
      <c r="U63" s="430"/>
      <c r="V63" s="430"/>
      <c r="W63" s="430"/>
      <c r="X63" s="430"/>
      <c r="Y63" s="430"/>
      <c r="Z63" s="430"/>
      <c r="AA63" s="430"/>
      <c r="AB63" s="430"/>
      <c r="AC63" s="430"/>
      <c r="AD63" s="430"/>
      <c r="AE63" s="430"/>
      <c r="AF63" s="430"/>
      <c r="AG63" s="430"/>
      <c r="AH63" s="430"/>
      <c r="AI63" s="430"/>
      <c r="AJ63" s="430"/>
      <c r="AK63" s="430"/>
      <c r="AL63" s="430"/>
      <c r="AM63" s="430"/>
      <c r="AN63" s="430"/>
      <c r="AO63" s="431"/>
    </row>
    <row r="64" spans="1:41" ht="15" customHeight="1" x14ac:dyDescent="0.25">
      <c r="A64" s="252">
        <v>2</v>
      </c>
      <c r="B64" s="414"/>
      <c r="C64" s="415"/>
      <c r="D64" s="416"/>
      <c r="E64" s="417" t="str">
        <f>IF(AND(B64&lt;&gt;"",$H$17=DATA3!$AU$10),INDEX(DATA2!$C$1641:$C$1665,MATCH(B64,DATA2!$E$1641:$E$1665,0)),IF(AND(B64&lt;&gt;"",$H$17=DATA3!$AU$11),INDEX(DATA2!$C$1641:$C$1665,MATCH(B64,DATA2!$E$1641:$E$1665,0)),IF(AND(B64&lt;&gt;"",$H$17=DATA3!$AU$12),INDEX(DATA2!$C$1641:$C$1665,MATCH(B64,DATA2!$E$1641:$E$1665,0)),IF(AND(B64&lt;&gt;"",$H$17=DATA3!$AU$13),INDEX(DATA2!$C$1641:$C$1665,MATCH(B64,DATA2!$E$1641:$E$1665,0)),IF(AND(B64&lt;&gt;"",$H$17=DATA3!$AU$14),INDEX(DATA2!$C$1641:$C$1665,MATCH(B64,DATA2!$E$1641:$E$1665,0)),IF(AND(B64&lt;&gt;"",$H$17=DATA3!$AU$15),INDEX(DATA2!$C$1641:$C$1665,MATCH(B64,DATA2!$E$1641:$E$1665,0)),""))))))</f>
        <v/>
      </c>
      <c r="F64" s="418"/>
      <c r="G64" s="418"/>
      <c r="H64" s="418"/>
      <c r="I64" s="419"/>
      <c r="J64" s="311"/>
      <c r="K64" s="252"/>
      <c r="L64" s="420"/>
      <c r="M64" s="421"/>
      <c r="N64" s="422"/>
      <c r="O64" s="423" t="str">
        <f>IF(AND($J64&lt;&gt;"",$H$17=DATA3!$AU$10),(INDEX(DATA2!$AV$1641:$AY$1665,MATCH(E64,DATA2!$C$1641:$C$1665,0),MATCH($F$15,DATA2!$AV$3:$AY$3,0))*(1+UP!$A$4)),IF(AND($J64&lt;&gt;"",$H$17=DATA3!$AU$11),(INDEX(DATA2!$AV$1641:$AY$1665,MATCH(E64,DATA2!$C$1641:$C$1665,0),MATCH($F$15,DATA2!$AV$3:$AY$3,0))*(1+UP!$A$4)),IF(AND($J64&lt;&gt;"",$H$17=DATA3!$AU$12),(INDEX(DATA2!$AV$1641:$AY$1665,MATCH(E64,DATA2!$C$1641:$C$1665,0),MATCH($F$15,DATA2!$AV$3:$AY$3,0))*(1+UP!$A$4)),IF(AND($J64&lt;&gt;"",$H$17=DATA3!$AU$13),(INDEX(DATA2!$AV$1641:$AY$1665,MATCH(E64,DATA2!$C$1641:$C$1665,0),MATCH($F$15,DATA2!$AV$3:$AY$3,0))*(1+UP!$A$4)),IF(AND($J64&lt;&gt;"",$H$17=DATA3!$AU$14),(INDEX(DATA2!$AV$1641:$AY$1665,MATCH(E64,DATA2!$C$1641:$C$1665,0),MATCH($F$15,DATA2!$AV$3:$AY$3,0))*(1+UP!$A$4)),IF(AND($J64&lt;&gt;"",$H$17=DATA3!$AU$15),(INDEX(DATA2!$AV$1641:$AY$1665,MATCH(E64,DATA2!$C$1641:$C$1665,0),MATCH($F$15,DATA2!$AV$3:$AY$3,0))*(1+UP!$A$4)),""))))))</f>
        <v/>
      </c>
      <c r="P64" s="424"/>
      <c r="Q64" s="425" t="str">
        <f t="shared" ref="Q64:Q70" si="4">IF($J64&lt;&gt;"",$J64*$O64,"")</f>
        <v/>
      </c>
      <c r="R64" s="425"/>
      <c r="S64" s="425"/>
      <c r="T64" s="432"/>
      <c r="U64" s="433"/>
      <c r="V64" s="433"/>
      <c r="W64" s="433"/>
      <c r="X64" s="433"/>
      <c r="Y64" s="433"/>
      <c r="Z64" s="433"/>
      <c r="AA64" s="433"/>
      <c r="AB64" s="433"/>
      <c r="AC64" s="433"/>
      <c r="AD64" s="433"/>
      <c r="AE64" s="433"/>
      <c r="AF64" s="433"/>
      <c r="AG64" s="433"/>
      <c r="AH64" s="433"/>
      <c r="AI64" s="433"/>
      <c r="AJ64" s="433"/>
      <c r="AK64" s="433"/>
      <c r="AL64" s="433"/>
      <c r="AM64" s="433"/>
      <c r="AN64" s="433"/>
      <c r="AO64" s="434"/>
    </row>
    <row r="65" spans="1:41" ht="15" customHeight="1" x14ac:dyDescent="0.25">
      <c r="A65" s="252">
        <v>3</v>
      </c>
      <c r="B65" s="414"/>
      <c r="C65" s="415"/>
      <c r="D65" s="416"/>
      <c r="E65" s="417" t="str">
        <f>IF(AND(B65&lt;&gt;"",$H$17=DATA3!$AU$10),INDEX(DATA2!$C$1641:$C$1665,MATCH(B65,DATA2!$E$1641:$E$1665,0)),IF(AND(B65&lt;&gt;"",$H$17=DATA3!$AU$11),INDEX(DATA2!$C$1641:$C$1665,MATCH(B65,DATA2!$E$1641:$E$1665,0)),IF(AND(B65&lt;&gt;"",$H$17=DATA3!$AU$12),INDEX(DATA2!$C$1641:$C$1665,MATCH(B65,DATA2!$E$1641:$E$1665,0)),IF(AND(B65&lt;&gt;"",$H$17=DATA3!$AU$13),INDEX(DATA2!$C$1641:$C$1665,MATCH(B65,DATA2!$E$1641:$E$1665,0)),IF(AND(B65&lt;&gt;"",$H$17=DATA3!$AU$14),INDEX(DATA2!$C$1641:$C$1665,MATCH(B65,DATA2!$E$1641:$E$1665,0)),IF(AND(B65&lt;&gt;"",$H$17=DATA3!$AU$15),INDEX(DATA2!$C$1641:$C$1665,MATCH(B65,DATA2!$E$1641:$E$1665,0)),""))))))</f>
        <v/>
      </c>
      <c r="F65" s="418"/>
      <c r="G65" s="418"/>
      <c r="H65" s="418"/>
      <c r="I65" s="419"/>
      <c r="J65" s="311"/>
      <c r="K65" s="252"/>
      <c r="L65" s="420"/>
      <c r="M65" s="421"/>
      <c r="N65" s="422"/>
      <c r="O65" s="423" t="str">
        <f>IF(AND($J65&lt;&gt;"",$H$17=DATA3!$AU$10),(INDEX(DATA2!$AV$1641:$AY$1665,MATCH(E65,DATA2!$C$1641:$C$1665,0),MATCH($F$15,DATA2!$AV$3:$AY$3,0))*(1+UP!$A$4)),IF(AND($J65&lt;&gt;"",$H$17=DATA3!$AU$11),(INDEX(DATA2!$AV$1641:$AY$1665,MATCH(E65,DATA2!$C$1641:$C$1665,0),MATCH($F$15,DATA2!$AV$3:$AY$3,0))*(1+UP!$A$4)),IF(AND($J65&lt;&gt;"",$H$17=DATA3!$AU$12),(INDEX(DATA2!$AV$1641:$AY$1665,MATCH(E65,DATA2!$C$1641:$C$1665,0),MATCH($F$15,DATA2!$AV$3:$AY$3,0))*(1+UP!$A$4)),IF(AND($J65&lt;&gt;"",$H$17=DATA3!$AU$13),(INDEX(DATA2!$AV$1641:$AY$1665,MATCH(E65,DATA2!$C$1641:$C$1665,0),MATCH($F$15,DATA2!$AV$3:$AY$3,0))*(1+UP!$A$4)),IF(AND($J65&lt;&gt;"",$H$17=DATA3!$AU$14),(INDEX(DATA2!$AV$1641:$AY$1665,MATCH(E65,DATA2!$C$1641:$C$1665,0),MATCH($F$15,DATA2!$AV$3:$AY$3,0))*(1+UP!$A$4)),IF(AND($J65&lt;&gt;"",$H$17=DATA3!$AU$15),(INDEX(DATA2!$AV$1641:$AY$1665,MATCH(E65,DATA2!$C$1641:$C$1665,0),MATCH($F$15,DATA2!$AV$3:$AY$3,0))*(1+UP!$A$4)),""))))))</f>
        <v/>
      </c>
      <c r="P65" s="424"/>
      <c r="Q65" s="425" t="str">
        <f t="shared" si="4"/>
        <v/>
      </c>
      <c r="R65" s="425"/>
      <c r="S65" s="425"/>
      <c r="T65" s="432"/>
      <c r="U65" s="433"/>
      <c r="V65" s="433"/>
      <c r="W65" s="433"/>
      <c r="X65" s="433"/>
      <c r="Y65" s="433"/>
      <c r="Z65" s="433"/>
      <c r="AA65" s="433"/>
      <c r="AB65" s="433"/>
      <c r="AC65" s="433"/>
      <c r="AD65" s="433"/>
      <c r="AE65" s="433"/>
      <c r="AF65" s="433"/>
      <c r="AG65" s="433"/>
      <c r="AH65" s="433"/>
      <c r="AI65" s="433"/>
      <c r="AJ65" s="433"/>
      <c r="AK65" s="433"/>
      <c r="AL65" s="433"/>
      <c r="AM65" s="433"/>
      <c r="AN65" s="433"/>
      <c r="AO65" s="434"/>
    </row>
    <row r="66" spans="1:41" ht="15" customHeight="1" x14ac:dyDescent="0.25">
      <c r="A66" s="252">
        <v>4</v>
      </c>
      <c r="B66" s="414"/>
      <c r="C66" s="415"/>
      <c r="D66" s="416"/>
      <c r="E66" s="417" t="str">
        <f>IF(AND(B66&lt;&gt;"",$H$17=DATA3!$AU$10),INDEX(DATA2!$C$1641:$C$1665,MATCH(B66,DATA2!$E$1641:$E$1665,0)),IF(AND(B66&lt;&gt;"",$H$17=DATA3!$AU$11),INDEX(DATA2!$C$1641:$C$1665,MATCH(B66,DATA2!$E$1641:$E$1665,0)),IF(AND(B66&lt;&gt;"",$H$17=DATA3!$AU$12),INDEX(DATA2!$C$1641:$C$1665,MATCH(B66,DATA2!$E$1641:$E$1665,0)),IF(AND(B66&lt;&gt;"",$H$17=DATA3!$AU$13),INDEX(DATA2!$C$1641:$C$1665,MATCH(B66,DATA2!$E$1641:$E$1665,0)),IF(AND(B66&lt;&gt;"",$H$17=DATA3!$AU$14),INDEX(DATA2!$C$1641:$C$1665,MATCH(B66,DATA2!$E$1641:$E$1665,0)),IF(AND(B66&lt;&gt;"",$H$17=DATA3!$AU$15),INDEX(DATA2!$C$1641:$C$1665,MATCH(B66,DATA2!$E$1641:$E$1665,0)),""))))))</f>
        <v/>
      </c>
      <c r="F66" s="418"/>
      <c r="G66" s="418"/>
      <c r="H66" s="418"/>
      <c r="I66" s="419"/>
      <c r="J66" s="311"/>
      <c r="K66" s="252"/>
      <c r="L66" s="420"/>
      <c r="M66" s="421"/>
      <c r="N66" s="422"/>
      <c r="O66" s="423" t="str">
        <f>IF(AND($J66&lt;&gt;"",$H$17=DATA3!$AU$10),(INDEX(DATA2!$AV$1641:$AY$1665,MATCH(E66,DATA2!$C$1641:$C$1665,0),MATCH($F$15,DATA2!$AV$3:$AY$3,0))*(1+UP!$A$4)),IF(AND($J66&lt;&gt;"",$H$17=DATA3!$AU$11),(INDEX(DATA2!$AV$1641:$AY$1665,MATCH(E66,DATA2!$C$1641:$C$1665,0),MATCH($F$15,DATA2!$AV$3:$AY$3,0))*(1+UP!$A$4)),IF(AND($J66&lt;&gt;"",$H$17=DATA3!$AU$12),(INDEX(DATA2!$AV$1641:$AY$1665,MATCH(E66,DATA2!$C$1641:$C$1665,0),MATCH($F$15,DATA2!$AV$3:$AY$3,0))*(1+UP!$A$4)),IF(AND($J66&lt;&gt;"",$H$17=DATA3!$AU$13),(INDEX(DATA2!$AV$1641:$AY$1665,MATCH(E66,DATA2!$C$1641:$C$1665,0),MATCH($F$15,DATA2!$AV$3:$AY$3,0))*(1+UP!$A$4)),IF(AND($J66&lt;&gt;"",$H$17=DATA3!$AU$14),(INDEX(DATA2!$AV$1641:$AY$1665,MATCH(E66,DATA2!$C$1641:$C$1665,0),MATCH($F$15,DATA2!$AV$3:$AY$3,0))*(1+UP!$A$4)),IF(AND($J66&lt;&gt;"",$H$17=DATA3!$AU$15),(INDEX(DATA2!$AV$1641:$AY$1665,MATCH(E66,DATA2!$C$1641:$C$1665,0),MATCH($F$15,DATA2!$AV$3:$AY$3,0))*(1+UP!$A$4)),""))))))</f>
        <v/>
      </c>
      <c r="P66" s="424"/>
      <c r="Q66" s="425" t="str">
        <f t="shared" si="4"/>
        <v/>
      </c>
      <c r="R66" s="425"/>
      <c r="S66" s="425"/>
      <c r="T66" s="435"/>
      <c r="U66" s="436"/>
      <c r="V66" s="436"/>
      <c r="W66" s="436"/>
      <c r="X66" s="436"/>
      <c r="Y66" s="436"/>
      <c r="Z66" s="436"/>
      <c r="AA66" s="436"/>
      <c r="AB66" s="436"/>
      <c r="AC66" s="436"/>
      <c r="AD66" s="436"/>
      <c r="AE66" s="436"/>
      <c r="AF66" s="436"/>
      <c r="AG66" s="436"/>
      <c r="AH66" s="436"/>
      <c r="AI66" s="436"/>
      <c r="AJ66" s="436"/>
      <c r="AK66" s="436"/>
      <c r="AL66" s="436"/>
      <c r="AM66" s="436"/>
      <c r="AN66" s="436"/>
      <c r="AO66" s="437"/>
    </row>
    <row r="67" spans="1:41" ht="15" customHeight="1" x14ac:dyDescent="0.25">
      <c r="A67" s="252">
        <v>5</v>
      </c>
      <c r="B67" s="414"/>
      <c r="C67" s="415"/>
      <c r="D67" s="416"/>
      <c r="E67" s="417" t="str">
        <f>IF(AND(B67&lt;&gt;"",$H$17=DATA3!$AU$10),INDEX(DATA2!$C$1641:$C$1665,MATCH(B67,DATA2!$E$1641:$E$1665,0)),IF(AND(B67&lt;&gt;"",$H$17=DATA3!$AU$11),INDEX(DATA2!$C$1641:$C$1665,MATCH(B67,DATA2!$E$1641:$E$1665,0)),IF(AND(B67&lt;&gt;"",$H$17=DATA3!$AU$12),INDEX(DATA2!$C$1641:$C$1665,MATCH(B67,DATA2!$E$1641:$E$1665,0)),IF(AND(B67&lt;&gt;"",$H$17=DATA3!$AU$13),INDEX(DATA2!$C$1641:$C$1665,MATCH(B67,DATA2!$E$1641:$E$1665,0)),IF(AND(B67&lt;&gt;"",$H$17=DATA3!$AU$14),INDEX(DATA2!$C$1641:$C$1665,MATCH(B67,DATA2!$E$1641:$E$1665,0)),IF(AND(B67&lt;&gt;"",$H$17=DATA3!$AU$15),INDEX(DATA2!$C$1641:$C$1665,MATCH(B67,DATA2!$E$1641:$E$1665,0)),""))))))</f>
        <v/>
      </c>
      <c r="F67" s="418"/>
      <c r="G67" s="418"/>
      <c r="H67" s="418"/>
      <c r="I67" s="419"/>
      <c r="J67" s="311"/>
      <c r="K67" s="252"/>
      <c r="L67" s="420"/>
      <c r="M67" s="421"/>
      <c r="N67" s="422"/>
      <c r="O67" s="423" t="str">
        <f>IF(AND($J67&lt;&gt;"",$H$17=DATA3!$AU$10),(INDEX(DATA2!$AV$1641:$AY$1665,MATCH(E67,DATA2!$C$1641:$C$1665,0),MATCH($F$15,DATA2!$AV$3:$AY$3,0))*(1+UP!$A$4)),IF(AND($J67&lt;&gt;"",$H$17=DATA3!$AU$11),(INDEX(DATA2!$AV$1641:$AY$1665,MATCH(E67,DATA2!$C$1641:$C$1665,0),MATCH($F$15,DATA2!$AV$3:$AY$3,0))*(1+UP!$A$4)),IF(AND($J67&lt;&gt;"",$H$17=DATA3!$AU$12),(INDEX(DATA2!$AV$1641:$AY$1665,MATCH(E67,DATA2!$C$1641:$C$1665,0),MATCH($F$15,DATA2!$AV$3:$AY$3,0))*(1+UP!$A$4)),IF(AND($J67&lt;&gt;"",$H$17=DATA3!$AU$13),(INDEX(DATA2!$AV$1641:$AY$1665,MATCH(E67,DATA2!$C$1641:$C$1665,0),MATCH($F$15,DATA2!$AV$3:$AY$3,0))*(1+UP!$A$4)),IF(AND($J67&lt;&gt;"",$H$17=DATA3!$AU$14),(INDEX(DATA2!$AV$1641:$AY$1665,MATCH(E67,DATA2!$C$1641:$C$1665,0),MATCH($F$15,DATA2!$AV$3:$AY$3,0))*(1+UP!$A$4)),IF(AND($J67&lt;&gt;"",$H$17=DATA3!$AU$15),(INDEX(DATA2!$AV$1641:$AY$1665,MATCH(E67,DATA2!$C$1641:$C$1665,0),MATCH($F$15,DATA2!$AV$3:$AY$3,0))*(1+UP!$A$4)),""))))))</f>
        <v/>
      </c>
      <c r="P67" s="424"/>
      <c r="Q67" s="425" t="str">
        <f t="shared" si="4"/>
        <v/>
      </c>
      <c r="R67" s="425"/>
      <c r="S67" s="425"/>
      <c r="T67" s="432"/>
      <c r="U67" s="433"/>
      <c r="V67" s="433"/>
      <c r="W67" s="433"/>
      <c r="X67" s="433"/>
      <c r="Y67" s="433"/>
      <c r="Z67" s="433"/>
      <c r="AA67" s="433"/>
      <c r="AB67" s="433"/>
      <c r="AC67" s="433"/>
      <c r="AD67" s="433"/>
      <c r="AE67" s="433"/>
      <c r="AF67" s="433"/>
      <c r="AG67" s="433"/>
      <c r="AH67" s="433"/>
      <c r="AI67" s="433"/>
      <c r="AJ67" s="433"/>
      <c r="AK67" s="433"/>
      <c r="AL67" s="433"/>
      <c r="AM67" s="433"/>
      <c r="AN67" s="433"/>
      <c r="AO67" s="434"/>
    </row>
    <row r="68" spans="1:41" ht="15" customHeight="1" x14ac:dyDescent="0.25">
      <c r="A68" s="252">
        <v>6</v>
      </c>
      <c r="B68" s="414"/>
      <c r="C68" s="415"/>
      <c r="D68" s="416"/>
      <c r="E68" s="417" t="str">
        <f>IF(AND(B68&lt;&gt;"",$H$17=DATA3!$AU$10),INDEX(DATA2!$C$1641:$C$1665,MATCH(B68,DATA2!$E$1641:$E$1665,0)),IF(AND(B68&lt;&gt;"",$H$17=DATA3!$AU$11),INDEX(DATA2!$C$1641:$C$1665,MATCH(B68,DATA2!$E$1641:$E$1665,0)),IF(AND(B68&lt;&gt;"",$H$17=DATA3!$AU$12),INDEX(DATA2!$C$1641:$C$1665,MATCH(B68,DATA2!$E$1641:$E$1665,0)),IF(AND(B68&lt;&gt;"",$H$17=DATA3!$AU$13),INDEX(DATA2!$C$1641:$C$1665,MATCH(B68,DATA2!$E$1641:$E$1665,0)),IF(AND(B68&lt;&gt;"",$H$17=DATA3!$AU$14),INDEX(DATA2!$C$1641:$C$1665,MATCH(B68,DATA2!$E$1641:$E$1665,0)),IF(AND(B68&lt;&gt;"",$H$17=DATA3!$AU$15),INDEX(DATA2!$C$1641:$C$1665,MATCH(B68,DATA2!$E$1641:$E$1665,0)),""))))))</f>
        <v/>
      </c>
      <c r="F68" s="418"/>
      <c r="G68" s="418"/>
      <c r="H68" s="418"/>
      <c r="I68" s="419"/>
      <c r="J68" s="311"/>
      <c r="K68" s="252"/>
      <c r="L68" s="420"/>
      <c r="M68" s="421"/>
      <c r="N68" s="422"/>
      <c r="O68" s="423" t="str">
        <f>IF(AND($J68&lt;&gt;"",$H$17=DATA3!$AU$10),(INDEX(DATA2!$AV$1641:$AY$1665,MATCH(E68,DATA2!$C$1641:$C$1665,0),MATCH($F$15,DATA2!$AV$3:$AY$3,0))*(1+UP!$A$4)),IF(AND($J68&lt;&gt;"",$H$17=DATA3!$AU$11),(INDEX(DATA2!$AV$1641:$AY$1665,MATCH(E68,DATA2!$C$1641:$C$1665,0),MATCH($F$15,DATA2!$AV$3:$AY$3,0))*(1+UP!$A$4)),IF(AND($J68&lt;&gt;"",$H$17=DATA3!$AU$12),(INDEX(DATA2!$AV$1641:$AY$1665,MATCH(E68,DATA2!$C$1641:$C$1665,0),MATCH($F$15,DATA2!$AV$3:$AY$3,0))*(1+UP!$A$4)),IF(AND($J68&lt;&gt;"",$H$17=DATA3!$AU$13),(INDEX(DATA2!$AV$1641:$AY$1665,MATCH(E68,DATA2!$C$1641:$C$1665,0),MATCH($F$15,DATA2!$AV$3:$AY$3,0))*(1+UP!$A$4)),IF(AND($J68&lt;&gt;"",$H$17=DATA3!$AU$14),(INDEX(DATA2!$AV$1641:$AY$1665,MATCH(E68,DATA2!$C$1641:$C$1665,0),MATCH($F$15,DATA2!$AV$3:$AY$3,0))*(1+UP!$A$4)),IF(AND($J68&lt;&gt;"",$H$17=DATA3!$AU$15),(INDEX(DATA2!$AV$1641:$AY$1665,MATCH(E68,DATA2!$C$1641:$C$1665,0),MATCH($F$15,DATA2!$AV$3:$AY$3,0))*(1+UP!$A$4)),""))))))</f>
        <v/>
      </c>
      <c r="P68" s="424"/>
      <c r="Q68" s="425" t="str">
        <f t="shared" si="4"/>
        <v/>
      </c>
      <c r="R68" s="425"/>
      <c r="S68" s="425"/>
      <c r="T68" s="435"/>
      <c r="U68" s="436"/>
      <c r="V68" s="436"/>
      <c r="W68" s="436"/>
      <c r="X68" s="436"/>
      <c r="Y68" s="436"/>
      <c r="Z68" s="436"/>
      <c r="AA68" s="436"/>
      <c r="AB68" s="436"/>
      <c r="AC68" s="436"/>
      <c r="AD68" s="436"/>
      <c r="AE68" s="436"/>
      <c r="AF68" s="436"/>
      <c r="AG68" s="436"/>
      <c r="AH68" s="436"/>
      <c r="AI68" s="436"/>
      <c r="AJ68" s="436"/>
      <c r="AK68" s="436"/>
      <c r="AL68" s="436"/>
      <c r="AM68" s="436"/>
      <c r="AN68" s="436"/>
      <c r="AO68" s="437"/>
    </row>
    <row r="69" spans="1:41" ht="15" customHeight="1" x14ac:dyDescent="0.25">
      <c r="A69" s="252">
        <v>7</v>
      </c>
      <c r="B69" s="414"/>
      <c r="C69" s="415"/>
      <c r="D69" s="416"/>
      <c r="E69" s="417" t="str">
        <f>IF(AND(B69&lt;&gt;"",$H$17=DATA3!$AU$10),INDEX(DATA2!$C$1641:$C$1665,MATCH(B69,DATA2!$E$1641:$E$1665,0)),IF(AND(B69&lt;&gt;"",$H$17=DATA3!$AU$11),INDEX(DATA2!$C$1641:$C$1665,MATCH(B69,DATA2!$E$1641:$E$1665,0)),IF(AND(B69&lt;&gt;"",$H$17=DATA3!$AU$12),INDEX(DATA2!$C$1641:$C$1665,MATCH(B69,DATA2!$E$1641:$E$1665,0)),IF(AND(B69&lt;&gt;"",$H$17=DATA3!$AU$13),INDEX(DATA2!$C$1641:$C$1665,MATCH(B69,DATA2!$E$1641:$E$1665,0)),IF(AND(B69&lt;&gt;"",$H$17=DATA3!$AU$14),INDEX(DATA2!$C$1641:$C$1665,MATCH(B69,DATA2!$E$1641:$E$1665,0)),IF(AND(B69&lt;&gt;"",$H$17=DATA3!$AU$15),INDEX(DATA2!$C$1641:$C$1665,MATCH(B69,DATA2!$E$1641:$E$1665,0)),""))))))</f>
        <v/>
      </c>
      <c r="F69" s="418"/>
      <c r="G69" s="418"/>
      <c r="H69" s="418"/>
      <c r="I69" s="419"/>
      <c r="J69" s="311"/>
      <c r="K69" s="252"/>
      <c r="L69" s="420"/>
      <c r="M69" s="421"/>
      <c r="N69" s="422"/>
      <c r="O69" s="423" t="str">
        <f>IF(AND($J69&lt;&gt;"",$H$17=DATA3!$AU$10),(INDEX(DATA2!$AV$1641:$AY$1665,MATCH(E69,DATA2!$C$1641:$C$1665,0),MATCH($F$15,DATA2!$AV$3:$AY$3,0))*(1+UP!$A$4)),IF(AND($J69&lt;&gt;"",$H$17=DATA3!$AU$11),(INDEX(DATA2!$AV$1641:$AY$1665,MATCH(E69,DATA2!$C$1641:$C$1665,0),MATCH($F$15,DATA2!$AV$3:$AY$3,0))*(1+UP!$A$4)),IF(AND($J69&lt;&gt;"",$H$17=DATA3!$AU$12),(INDEX(DATA2!$AV$1641:$AY$1665,MATCH(E69,DATA2!$C$1641:$C$1665,0),MATCH($F$15,DATA2!$AV$3:$AY$3,0))*(1+UP!$A$4)),IF(AND($J69&lt;&gt;"",$H$17=DATA3!$AU$13),(INDEX(DATA2!$AV$1641:$AY$1665,MATCH(E69,DATA2!$C$1641:$C$1665,0),MATCH($F$15,DATA2!$AV$3:$AY$3,0))*(1+UP!$A$4)),IF(AND($J69&lt;&gt;"",$H$17=DATA3!$AU$14),(INDEX(DATA2!$AV$1641:$AY$1665,MATCH(E69,DATA2!$C$1641:$C$1665,0),MATCH($F$15,DATA2!$AV$3:$AY$3,0))*(1+UP!$A$4)),IF(AND($J69&lt;&gt;"",$H$17=DATA3!$AU$15),(INDEX(DATA2!$AV$1641:$AY$1665,MATCH(E69,DATA2!$C$1641:$C$1665,0),MATCH($F$15,DATA2!$AV$3:$AY$3,0))*(1+UP!$A$4)),""))))))</f>
        <v/>
      </c>
      <c r="P69" s="424"/>
      <c r="Q69" s="425" t="str">
        <f t="shared" si="4"/>
        <v/>
      </c>
      <c r="R69" s="425"/>
      <c r="S69" s="425"/>
      <c r="T69" s="435"/>
      <c r="U69" s="436"/>
      <c r="V69" s="436"/>
      <c r="W69" s="436"/>
      <c r="X69" s="436"/>
      <c r="Y69" s="436"/>
      <c r="Z69" s="436"/>
      <c r="AA69" s="436"/>
      <c r="AB69" s="436"/>
      <c r="AC69" s="436"/>
      <c r="AD69" s="436"/>
      <c r="AE69" s="436"/>
      <c r="AF69" s="436"/>
      <c r="AG69" s="436"/>
      <c r="AH69" s="436"/>
      <c r="AI69" s="436"/>
      <c r="AJ69" s="436"/>
      <c r="AK69" s="436"/>
      <c r="AL69" s="436"/>
      <c r="AM69" s="436"/>
      <c r="AN69" s="436"/>
      <c r="AO69" s="437"/>
    </row>
    <row r="70" spans="1:41" ht="15" customHeight="1" x14ac:dyDescent="0.25">
      <c r="A70" s="252">
        <v>8</v>
      </c>
      <c r="B70" s="414"/>
      <c r="C70" s="415"/>
      <c r="D70" s="416"/>
      <c r="E70" s="417" t="str">
        <f>IF(AND(B70&lt;&gt;"",$H$17=DATA3!$AU$10),INDEX(DATA2!$C$1641:$C$1665,MATCH(B70,DATA2!$E$1641:$E$1665,0)),IF(AND(B70&lt;&gt;"",$H$17=DATA3!$AU$11),INDEX(DATA2!$C$1641:$C$1665,MATCH(B70,DATA2!$E$1641:$E$1665,0)),IF(AND(B70&lt;&gt;"",$H$17=DATA3!$AU$12),INDEX(DATA2!$C$1641:$C$1665,MATCH(B70,DATA2!$E$1641:$E$1665,0)),IF(AND(B70&lt;&gt;"",$H$17=DATA3!$AU$13),INDEX(DATA2!$C$1641:$C$1665,MATCH(B70,DATA2!$E$1641:$E$1665,0)),IF(AND(B70&lt;&gt;"",$H$17=DATA3!$AU$14),INDEX(DATA2!$C$1641:$C$1665,MATCH(B70,DATA2!$E$1641:$E$1665,0)),IF(AND(B70&lt;&gt;"",$H$17=DATA3!$AU$15),INDEX(DATA2!$C$1641:$C$1665,MATCH(B70,DATA2!$E$1641:$E$1665,0)),""))))))</f>
        <v/>
      </c>
      <c r="F70" s="418"/>
      <c r="G70" s="418"/>
      <c r="H70" s="418"/>
      <c r="I70" s="419"/>
      <c r="J70" s="311"/>
      <c r="K70" s="252"/>
      <c r="L70" s="420"/>
      <c r="M70" s="421"/>
      <c r="N70" s="422"/>
      <c r="O70" s="423" t="str">
        <f>IF(AND($J70&lt;&gt;"",$H$17=DATA3!$AU$10),(INDEX(DATA2!$AV$1641:$AY$1665,MATCH(E70,DATA2!$C$1641:$C$1665,0),MATCH($F$15,DATA2!$AV$3:$AY$3,0))*(1+UP!$A$4)),IF(AND($J70&lt;&gt;"",$H$17=DATA3!$AU$11),(INDEX(DATA2!$AV$1641:$AY$1665,MATCH(E70,DATA2!$C$1641:$C$1665,0),MATCH($F$15,DATA2!$AV$3:$AY$3,0))*(1+UP!$A$4)),IF(AND($J70&lt;&gt;"",$H$17=DATA3!$AU$12),(INDEX(DATA2!$AV$1641:$AY$1665,MATCH(E70,DATA2!$C$1641:$C$1665,0),MATCH($F$15,DATA2!$AV$3:$AY$3,0))*(1+UP!$A$4)),IF(AND($J70&lt;&gt;"",$H$17=DATA3!$AU$13),(INDEX(DATA2!$AV$1641:$AY$1665,MATCH(E70,DATA2!$C$1641:$C$1665,0),MATCH($F$15,DATA2!$AV$3:$AY$3,0))*(1+UP!$A$4)),IF(AND($J70&lt;&gt;"",$H$17=DATA3!$AU$14),(INDEX(DATA2!$AV$1641:$AY$1665,MATCH(E70,DATA2!$C$1641:$C$1665,0),MATCH($F$15,DATA2!$AV$3:$AY$3,0))*(1+UP!$A$4)),IF(AND($J70&lt;&gt;"",$H$17=DATA3!$AU$15),(INDEX(DATA2!$AV$1641:$AY$1665,MATCH(E70,DATA2!$C$1641:$C$1665,0),MATCH($F$15,DATA2!$AV$3:$AY$3,0))*(1+UP!$A$4)),""))))))</f>
        <v/>
      </c>
      <c r="P70" s="424"/>
      <c r="Q70" s="425" t="str">
        <f t="shared" si="4"/>
        <v/>
      </c>
      <c r="R70" s="425"/>
      <c r="S70" s="425"/>
      <c r="T70" s="435"/>
      <c r="U70" s="436"/>
      <c r="V70" s="436"/>
      <c r="W70" s="436"/>
      <c r="X70" s="436"/>
      <c r="Y70" s="436"/>
      <c r="Z70" s="436"/>
      <c r="AA70" s="436"/>
      <c r="AB70" s="436"/>
      <c r="AC70" s="436"/>
      <c r="AD70" s="436"/>
      <c r="AE70" s="436"/>
      <c r="AF70" s="436"/>
      <c r="AG70" s="436"/>
      <c r="AH70" s="436"/>
      <c r="AI70" s="436"/>
      <c r="AJ70" s="436"/>
      <c r="AK70" s="436"/>
      <c r="AL70" s="436"/>
      <c r="AM70" s="436"/>
      <c r="AN70" s="436"/>
      <c r="AO70" s="437"/>
    </row>
    <row r="71" spans="1:41" ht="14.5" x14ac:dyDescent="0.35">
      <c r="A71" s="227"/>
      <c r="B71" s="227"/>
      <c r="C71" s="227"/>
      <c r="D71" s="227"/>
      <c r="E71" s="227"/>
      <c r="F71" s="227"/>
      <c r="G71" s="227"/>
      <c r="H71" s="253" t="s">
        <v>354</v>
      </c>
      <c r="I71" s="253"/>
      <c r="J71" s="257">
        <f>SUM(J63:J70)</f>
        <v>0</v>
      </c>
      <c r="K71" s="227"/>
      <c r="L71" s="227"/>
      <c r="M71" s="227"/>
      <c r="N71" s="227"/>
      <c r="O71" s="253" t="s">
        <v>354</v>
      </c>
      <c r="P71" s="253"/>
      <c r="Q71" s="438">
        <f>SUM(Q63:S70)</f>
        <v>0</v>
      </c>
      <c r="R71" s="439"/>
      <c r="S71" s="440"/>
      <c r="T71" s="227"/>
      <c r="U71" s="227"/>
      <c r="V71" s="227"/>
      <c r="W71" s="227"/>
      <c r="X71" s="227"/>
      <c r="Y71" s="227"/>
      <c r="Z71" s="227"/>
      <c r="AA71" s="227"/>
      <c r="AB71" s="227"/>
      <c r="AC71" s="227"/>
      <c r="AD71" s="227"/>
      <c r="AE71" s="227"/>
      <c r="AF71" s="227"/>
      <c r="AG71" s="227"/>
      <c r="AH71" s="227"/>
      <c r="AI71" s="227"/>
      <c r="AJ71" s="227"/>
      <c r="AK71" s="227"/>
      <c r="AL71" s="227"/>
      <c r="AM71" s="227"/>
      <c r="AN71" s="227"/>
      <c r="AO71" s="259"/>
    </row>
    <row r="72" spans="1:41" ht="14.5" x14ac:dyDescent="0.35">
      <c r="A72" s="235"/>
      <c r="B72" s="235"/>
      <c r="C72" s="235"/>
      <c r="D72" s="235"/>
      <c r="E72" s="235"/>
      <c r="F72" s="235"/>
      <c r="G72" s="235"/>
      <c r="H72" s="235"/>
      <c r="I72" s="235"/>
      <c r="J72" s="235"/>
      <c r="K72" s="235"/>
      <c r="L72" s="235"/>
      <c r="M72" s="235"/>
      <c r="N72" s="235"/>
      <c r="O72" s="235"/>
      <c r="P72" s="235"/>
      <c r="Q72" s="237"/>
      <c r="R72" s="259"/>
      <c r="S72" s="259"/>
      <c r="T72" s="235"/>
      <c r="U72" s="235"/>
      <c r="V72" s="235"/>
      <c r="W72" s="235"/>
      <c r="X72" s="225"/>
      <c r="Y72" s="235"/>
      <c r="Z72" s="235"/>
      <c r="AA72" s="235"/>
      <c r="AB72" s="235"/>
      <c r="AC72" s="235"/>
      <c r="AD72" s="235"/>
      <c r="AE72" s="235"/>
      <c r="AF72" s="235"/>
      <c r="AG72" s="235"/>
      <c r="AH72" s="235"/>
      <c r="AI72" s="235"/>
      <c r="AJ72" s="235"/>
      <c r="AK72" s="235"/>
      <c r="AL72" s="235"/>
      <c r="AM72" s="237"/>
      <c r="AN72" s="259"/>
      <c r="AO72" s="259"/>
    </row>
    <row r="73" spans="1:41" ht="14.5" x14ac:dyDescent="0.35">
      <c r="A73" s="235"/>
      <c r="B73" s="235"/>
      <c r="C73" s="235"/>
      <c r="D73" s="235"/>
      <c r="E73" s="235"/>
      <c r="F73" s="235"/>
      <c r="G73" s="235"/>
      <c r="H73" s="235"/>
      <c r="I73" s="235"/>
      <c r="J73" s="235"/>
      <c r="K73" s="235"/>
      <c r="L73" s="235"/>
      <c r="M73" s="235"/>
      <c r="N73" s="235"/>
      <c r="O73" s="235"/>
      <c r="P73" s="235"/>
      <c r="Q73" s="237"/>
      <c r="R73" s="259"/>
      <c r="S73" s="259"/>
      <c r="T73" s="235"/>
      <c r="U73" s="235"/>
      <c r="V73" s="235"/>
      <c r="W73" s="235"/>
      <c r="X73" s="225"/>
      <c r="Y73" s="235"/>
      <c r="Z73" s="235"/>
      <c r="AA73" s="235"/>
      <c r="AB73" s="235"/>
      <c r="AC73" s="235"/>
      <c r="AD73" s="235"/>
      <c r="AE73" s="235"/>
      <c r="AF73" s="235"/>
      <c r="AG73" s="235"/>
      <c r="AH73" s="235"/>
      <c r="AI73" s="235"/>
      <c r="AJ73" s="235"/>
      <c r="AK73" s="235"/>
      <c r="AL73" s="235"/>
      <c r="AM73" s="237"/>
      <c r="AN73" s="259"/>
      <c r="AO73" s="259"/>
    </row>
  </sheetData>
  <sheetProtection algorithmName="SHA-512" hashValue="aSBxP3tIczTp6kvrdyU+al5fdnhbxLmWnwFeX8wd2F25ofElTvTF7Aeg4cNqDoN64xVGpC9rSADoiK6B0UswTg==" saltValue="Ol+kt4WAbko9kGcOEt+BGQ==" spinCount="100000" sheet="1" objects="1" scenarios="1" selectLockedCells="1"/>
  <mergeCells count="451">
    <mergeCell ref="AI31:AJ31"/>
    <mergeCell ref="AC31:AH31"/>
    <mergeCell ref="AM30:AO30"/>
    <mergeCell ref="T59:W59"/>
    <mergeCell ref="Q60:S60"/>
    <mergeCell ref="T50:W50"/>
    <mergeCell ref="T51:W51"/>
    <mergeCell ref="T52:W52"/>
    <mergeCell ref="T53:W53"/>
    <mergeCell ref="T54:W54"/>
    <mergeCell ref="T55:W55"/>
    <mergeCell ref="T56:W56"/>
    <mergeCell ref="T57:W57"/>
    <mergeCell ref="T58:W58"/>
    <mergeCell ref="Q52:S52"/>
    <mergeCell ref="Q53:S53"/>
    <mergeCell ref="Q54:S54"/>
    <mergeCell ref="Q55:S55"/>
    <mergeCell ref="Q56:S56"/>
    <mergeCell ref="Q57:S57"/>
    <mergeCell ref="Q58:S58"/>
    <mergeCell ref="Q59:S59"/>
    <mergeCell ref="T41:W41"/>
    <mergeCell ref="T42:W42"/>
    <mergeCell ref="T43:W43"/>
    <mergeCell ref="T44:W44"/>
    <mergeCell ref="T45:W45"/>
    <mergeCell ref="T46:W46"/>
    <mergeCell ref="T47:W47"/>
    <mergeCell ref="T48:W48"/>
    <mergeCell ref="T49:W49"/>
    <mergeCell ref="T25:W25"/>
    <mergeCell ref="T26:W26"/>
    <mergeCell ref="T27:W27"/>
    <mergeCell ref="T28:W28"/>
    <mergeCell ref="T29:W29"/>
    <mergeCell ref="T30:W30"/>
    <mergeCell ref="T31:W31"/>
    <mergeCell ref="T32:W32"/>
    <mergeCell ref="T33:W33"/>
    <mergeCell ref="T34:W34"/>
    <mergeCell ref="T35:W35"/>
    <mergeCell ref="T36:W36"/>
    <mergeCell ref="T37:W37"/>
    <mergeCell ref="T38:W38"/>
    <mergeCell ref="T39:W39"/>
    <mergeCell ref="T40:W40"/>
    <mergeCell ref="O55:P55"/>
    <mergeCell ref="O56:P56"/>
    <mergeCell ref="O49:P49"/>
    <mergeCell ref="O50:P50"/>
    <mergeCell ref="O51:P51"/>
    <mergeCell ref="O52:P52"/>
    <mergeCell ref="O53:P53"/>
    <mergeCell ref="O54:P54"/>
    <mergeCell ref="O37:P37"/>
    <mergeCell ref="O38:P38"/>
    <mergeCell ref="O39:P39"/>
    <mergeCell ref="O40:P40"/>
    <mergeCell ref="O41:P41"/>
    <mergeCell ref="O42:P42"/>
    <mergeCell ref="O43:P43"/>
    <mergeCell ref="O44:P44"/>
    <mergeCell ref="O45:P45"/>
    <mergeCell ref="O57:P57"/>
    <mergeCell ref="O58:P58"/>
    <mergeCell ref="O59:P59"/>
    <mergeCell ref="Q34:S34"/>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O46:P46"/>
    <mergeCell ref="O47:P47"/>
    <mergeCell ref="O48:P48"/>
    <mergeCell ref="O31:P31"/>
    <mergeCell ref="Q31:S31"/>
    <mergeCell ref="O32:P32"/>
    <mergeCell ref="Q32:S32"/>
    <mergeCell ref="O33:P33"/>
    <mergeCell ref="Q33:S33"/>
    <mergeCell ref="O34:P34"/>
    <mergeCell ref="O35:P35"/>
    <mergeCell ref="O36:P36"/>
    <mergeCell ref="O28:P28"/>
    <mergeCell ref="Q25:S25"/>
    <mergeCell ref="Q26:S26"/>
    <mergeCell ref="Q27:S27"/>
    <mergeCell ref="Q28:S28"/>
    <mergeCell ref="Q29:S29"/>
    <mergeCell ref="Q30:S30"/>
    <mergeCell ref="O29:P29"/>
    <mergeCell ref="O30:P30"/>
    <mergeCell ref="O25:P25"/>
    <mergeCell ref="O26:P26"/>
    <mergeCell ref="O27:P27"/>
    <mergeCell ref="T63:AO63"/>
    <mergeCell ref="T64:AO64"/>
    <mergeCell ref="T65:AO65"/>
    <mergeCell ref="T66:AO66"/>
    <mergeCell ref="T67:AO67"/>
    <mergeCell ref="T68:AO68"/>
    <mergeCell ref="T69:AO69"/>
    <mergeCell ref="T70:AO70"/>
    <mergeCell ref="Q71:S71"/>
    <mergeCell ref="B69:D69"/>
    <mergeCell ref="E69:I69"/>
    <mergeCell ref="L69:N69"/>
    <mergeCell ref="O69:P69"/>
    <mergeCell ref="Q69:S69"/>
    <mergeCell ref="B70:D70"/>
    <mergeCell ref="E70:I70"/>
    <mergeCell ref="L70:N70"/>
    <mergeCell ref="O70:P70"/>
    <mergeCell ref="Q70:S70"/>
    <mergeCell ref="B67:D67"/>
    <mergeCell ref="E67:I67"/>
    <mergeCell ref="L67:N67"/>
    <mergeCell ref="O67:P67"/>
    <mergeCell ref="Q67:S67"/>
    <mergeCell ref="B68:D68"/>
    <mergeCell ref="E68:I68"/>
    <mergeCell ref="L68:N68"/>
    <mergeCell ref="O68:P68"/>
    <mergeCell ref="Q68:S68"/>
    <mergeCell ref="B65:D65"/>
    <mergeCell ref="E65:I65"/>
    <mergeCell ref="L65:N65"/>
    <mergeCell ref="O65:P65"/>
    <mergeCell ref="Q65:S65"/>
    <mergeCell ref="B66:D66"/>
    <mergeCell ref="E66:I66"/>
    <mergeCell ref="L66:N66"/>
    <mergeCell ref="O66:P66"/>
    <mergeCell ref="Q66:S66"/>
    <mergeCell ref="J61:J62"/>
    <mergeCell ref="B63:D63"/>
    <mergeCell ref="E63:I63"/>
    <mergeCell ref="L63:N63"/>
    <mergeCell ref="O63:P63"/>
    <mergeCell ref="Q63:S63"/>
    <mergeCell ref="B64:D64"/>
    <mergeCell ref="E64:I64"/>
    <mergeCell ref="L64:N64"/>
    <mergeCell ref="O64:P64"/>
    <mergeCell ref="Q64:S64"/>
    <mergeCell ref="L62:M62"/>
    <mergeCell ref="B61:I62"/>
    <mergeCell ref="AH33:AH34"/>
    <mergeCell ref="Z35:AB35"/>
    <mergeCell ref="AC35:AG35"/>
    <mergeCell ref="AI35:AJ35"/>
    <mergeCell ref="AK35:AL35"/>
    <mergeCell ref="AM35:AO35"/>
    <mergeCell ref="Z36:AB36"/>
    <mergeCell ref="AL16:AO16"/>
    <mergeCell ref="AB24:AO24"/>
    <mergeCell ref="Z25:AO25"/>
    <mergeCell ref="Z26:AO26"/>
    <mergeCell ref="Z27:AO27"/>
    <mergeCell ref="Z28:AO28"/>
    <mergeCell ref="AH29:AI29"/>
    <mergeCell ref="AM32:AO32"/>
    <mergeCell ref="AK32:AL32"/>
    <mergeCell ref="AI32:AJ32"/>
    <mergeCell ref="AC32:AH32"/>
    <mergeCell ref="AM29:AO29"/>
    <mergeCell ref="AK30:AL30"/>
    <mergeCell ref="AK29:AL29"/>
    <mergeCell ref="AM31:AO31"/>
    <mergeCell ref="AH30:AI30"/>
    <mergeCell ref="AK31:AL31"/>
    <mergeCell ref="AM19:AO19"/>
    <mergeCell ref="AE19:AG19"/>
    <mergeCell ref="H19:N19"/>
    <mergeCell ref="H18:N18"/>
    <mergeCell ref="E10:N10"/>
    <mergeCell ref="P10:T10"/>
    <mergeCell ref="E11:T11"/>
    <mergeCell ref="AL15:AO15"/>
    <mergeCell ref="T15:X15"/>
    <mergeCell ref="T14:X14"/>
    <mergeCell ref="B12:I12"/>
    <mergeCell ref="J12:T12"/>
    <mergeCell ref="AD12:AK12"/>
    <mergeCell ref="AL12:AO12"/>
    <mergeCell ref="Z15:AC15"/>
    <mergeCell ref="AD15:AJ15"/>
    <mergeCell ref="B14:L14"/>
    <mergeCell ref="M16:N16"/>
    <mergeCell ref="P17:AN18"/>
    <mergeCell ref="S19:U19"/>
    <mergeCell ref="Y19:AA19"/>
    <mergeCell ref="E16:F16"/>
    <mergeCell ref="I16:K16"/>
    <mergeCell ref="F15:N15"/>
    <mergeCell ref="Z56:AB56"/>
    <mergeCell ref="AC56:AG56"/>
    <mergeCell ref="AI56:AJ56"/>
    <mergeCell ref="AK56:AL56"/>
    <mergeCell ref="AM56:AO56"/>
    <mergeCell ref="Z57:AB57"/>
    <mergeCell ref="AC57:AG57"/>
    <mergeCell ref="AI57:AJ57"/>
    <mergeCell ref="AK57:AL57"/>
    <mergeCell ref="AM57:AO57"/>
    <mergeCell ref="AM60:AO60"/>
    <mergeCell ref="Z58:AB58"/>
    <mergeCell ref="AC58:AG58"/>
    <mergeCell ref="AI58:AJ58"/>
    <mergeCell ref="AK58:AL58"/>
    <mergeCell ref="AM58:AO58"/>
    <mergeCell ref="Z59:AB59"/>
    <mergeCell ref="AC59:AG59"/>
    <mergeCell ref="AI59:AJ59"/>
    <mergeCell ref="AK59:AL59"/>
    <mergeCell ref="AM59:AO59"/>
    <mergeCell ref="AC54:AG54"/>
    <mergeCell ref="AI54:AJ54"/>
    <mergeCell ref="AK54:AL54"/>
    <mergeCell ref="AM54:AO54"/>
    <mergeCell ref="Z55:AB55"/>
    <mergeCell ref="AC55:AG55"/>
    <mergeCell ref="AI55:AJ55"/>
    <mergeCell ref="AK55:AL55"/>
    <mergeCell ref="AM55:AO55"/>
    <mergeCell ref="Z54:AB54"/>
    <mergeCell ref="Z52:AB52"/>
    <mergeCell ref="AC52:AG52"/>
    <mergeCell ref="AI52:AJ52"/>
    <mergeCell ref="AK52:AL52"/>
    <mergeCell ref="AM52:AO52"/>
    <mergeCell ref="Z53:AB53"/>
    <mergeCell ref="AC53:AG53"/>
    <mergeCell ref="AI53:AJ53"/>
    <mergeCell ref="AK53:AL53"/>
    <mergeCell ref="AM53:AO53"/>
    <mergeCell ref="Z50:AB50"/>
    <mergeCell ref="AC50:AG50"/>
    <mergeCell ref="AI50:AJ50"/>
    <mergeCell ref="AK50:AL50"/>
    <mergeCell ref="AM50:AO50"/>
    <mergeCell ref="Z51:AB51"/>
    <mergeCell ref="AC51:AG51"/>
    <mergeCell ref="AI51:AJ51"/>
    <mergeCell ref="AK51:AL51"/>
    <mergeCell ref="AM51:AO51"/>
    <mergeCell ref="Z48:AB48"/>
    <mergeCell ref="AC48:AG48"/>
    <mergeCell ref="AI48:AJ48"/>
    <mergeCell ref="AK48:AL48"/>
    <mergeCell ref="AM48:AO48"/>
    <mergeCell ref="Z49:AB49"/>
    <mergeCell ref="AC49:AG49"/>
    <mergeCell ref="AI49:AJ49"/>
    <mergeCell ref="AK49:AL49"/>
    <mergeCell ref="AM49:AO49"/>
    <mergeCell ref="Z46:AB46"/>
    <mergeCell ref="AC46:AG46"/>
    <mergeCell ref="AI46:AJ46"/>
    <mergeCell ref="AK46:AL46"/>
    <mergeCell ref="AM46:AO46"/>
    <mergeCell ref="Z47:AB47"/>
    <mergeCell ref="AC47:AG47"/>
    <mergeCell ref="AI47:AJ47"/>
    <mergeCell ref="AK47:AL47"/>
    <mergeCell ref="AM47:AO47"/>
    <mergeCell ref="Z44:AB44"/>
    <mergeCell ref="AC44:AG44"/>
    <mergeCell ref="AI44:AJ44"/>
    <mergeCell ref="AK44:AL44"/>
    <mergeCell ref="AM44:AO44"/>
    <mergeCell ref="Z45:AB45"/>
    <mergeCell ref="AC45:AG45"/>
    <mergeCell ref="AI45:AJ45"/>
    <mergeCell ref="AK45:AL45"/>
    <mergeCell ref="AM45:AO45"/>
    <mergeCell ref="AK41:AL41"/>
    <mergeCell ref="AM41:AO41"/>
    <mergeCell ref="Z42:AB42"/>
    <mergeCell ref="AC42:AG42"/>
    <mergeCell ref="AI42:AJ42"/>
    <mergeCell ref="AK42:AL42"/>
    <mergeCell ref="AM42:AO42"/>
    <mergeCell ref="Z43:AB43"/>
    <mergeCell ref="AC43:AG43"/>
    <mergeCell ref="AI43:AJ43"/>
    <mergeCell ref="AK43:AL43"/>
    <mergeCell ref="AM43:AO43"/>
    <mergeCell ref="Z39:AB39"/>
    <mergeCell ref="AC39:AG39"/>
    <mergeCell ref="AI39:AJ39"/>
    <mergeCell ref="AK39:AL39"/>
    <mergeCell ref="AM39:AO39"/>
    <mergeCell ref="Z38:AB38"/>
    <mergeCell ref="AC38:AG38"/>
    <mergeCell ref="AC36:AG36"/>
    <mergeCell ref="AI36:AJ36"/>
    <mergeCell ref="AK36:AL36"/>
    <mergeCell ref="AM36:AO36"/>
    <mergeCell ref="Z37:AB37"/>
    <mergeCell ref="AC37:AG37"/>
    <mergeCell ref="AI37:AJ37"/>
    <mergeCell ref="AK37:AL37"/>
    <mergeCell ref="AM37:AO37"/>
    <mergeCell ref="AI38:AJ38"/>
    <mergeCell ref="AK38:AL38"/>
    <mergeCell ref="AM38:AO38"/>
    <mergeCell ref="Z40:AB40"/>
    <mergeCell ref="AC40:AG40"/>
    <mergeCell ref="AI40:AJ40"/>
    <mergeCell ref="AK40:AL40"/>
    <mergeCell ref="AM40:AO40"/>
    <mergeCell ref="Z41:AB41"/>
    <mergeCell ref="AC41:AG41"/>
    <mergeCell ref="AI41:AJ41"/>
    <mergeCell ref="B58:D58"/>
    <mergeCell ref="E58:I58"/>
    <mergeCell ref="M58:N58"/>
    <mergeCell ref="B54:D54"/>
    <mergeCell ref="E54:I54"/>
    <mergeCell ref="M54:N54"/>
    <mergeCell ref="B55:D55"/>
    <mergeCell ref="E55:I55"/>
    <mergeCell ref="M55:N55"/>
    <mergeCell ref="B52:D52"/>
    <mergeCell ref="E52:I52"/>
    <mergeCell ref="M52:N52"/>
    <mergeCell ref="B53:D53"/>
    <mergeCell ref="E53:I53"/>
    <mergeCell ref="M53:N53"/>
    <mergeCell ref="B50:D50"/>
    <mergeCell ref="B59:D59"/>
    <mergeCell ref="E59:I59"/>
    <mergeCell ref="M59:N59"/>
    <mergeCell ref="B56:D56"/>
    <mergeCell ref="E56:I56"/>
    <mergeCell ref="M56:N56"/>
    <mergeCell ref="B57:D57"/>
    <mergeCell ref="E57:I57"/>
    <mergeCell ref="M57:N57"/>
    <mergeCell ref="E50:I50"/>
    <mergeCell ref="M50:N50"/>
    <mergeCell ref="B51:D51"/>
    <mergeCell ref="E51:I51"/>
    <mergeCell ref="M51:N51"/>
    <mergeCell ref="B48:D48"/>
    <mergeCell ref="E48:I48"/>
    <mergeCell ref="M48:N48"/>
    <mergeCell ref="B49:D49"/>
    <mergeCell ref="E49:I49"/>
    <mergeCell ref="M49:N49"/>
    <mergeCell ref="B46:D46"/>
    <mergeCell ref="E46:I46"/>
    <mergeCell ref="M46:N46"/>
    <mergeCell ref="B47:D47"/>
    <mergeCell ref="E47:I47"/>
    <mergeCell ref="M47:N47"/>
    <mergeCell ref="B44:D44"/>
    <mergeCell ref="E44:I44"/>
    <mergeCell ref="M44:N44"/>
    <mergeCell ref="B45:D45"/>
    <mergeCell ref="E45:I45"/>
    <mergeCell ref="M45:N45"/>
    <mergeCell ref="B42:D42"/>
    <mergeCell ref="E42:I42"/>
    <mergeCell ref="M42:N42"/>
    <mergeCell ref="B43:D43"/>
    <mergeCell ref="E43:I43"/>
    <mergeCell ref="M43:N43"/>
    <mergeCell ref="B40:D40"/>
    <mergeCell ref="E40:I40"/>
    <mergeCell ref="M40:N40"/>
    <mergeCell ref="B41:D41"/>
    <mergeCell ref="E41:I41"/>
    <mergeCell ref="M41:N41"/>
    <mergeCell ref="B38:D38"/>
    <mergeCell ref="E38:I38"/>
    <mergeCell ref="M38:N38"/>
    <mergeCell ref="B39:D39"/>
    <mergeCell ref="E39:I39"/>
    <mergeCell ref="M39:N39"/>
    <mergeCell ref="B36:D36"/>
    <mergeCell ref="E36:I36"/>
    <mergeCell ref="M36:N36"/>
    <mergeCell ref="B37:D37"/>
    <mergeCell ref="E37:I37"/>
    <mergeCell ref="M37:N37"/>
    <mergeCell ref="B34:D34"/>
    <mergeCell ref="E34:I34"/>
    <mergeCell ref="M34:N34"/>
    <mergeCell ref="B35:D35"/>
    <mergeCell ref="E35:I35"/>
    <mergeCell ref="M35:N35"/>
    <mergeCell ref="B32:D32"/>
    <mergeCell ref="E32:I32"/>
    <mergeCell ref="M32:N32"/>
    <mergeCell ref="B33:D33"/>
    <mergeCell ref="E33:I33"/>
    <mergeCell ref="M33:N33"/>
    <mergeCell ref="B30:D30"/>
    <mergeCell ref="E30:I30"/>
    <mergeCell ref="M30:N30"/>
    <mergeCell ref="B31:D31"/>
    <mergeCell ref="E31:I31"/>
    <mergeCell ref="M31:N31"/>
    <mergeCell ref="B28:D28"/>
    <mergeCell ref="E28:I28"/>
    <mergeCell ref="M28:N28"/>
    <mergeCell ref="B29:D29"/>
    <mergeCell ref="E29:I29"/>
    <mergeCell ref="M29:N29"/>
    <mergeCell ref="H17:N17"/>
    <mergeCell ref="B27:D27"/>
    <mergeCell ref="E27:I27"/>
    <mergeCell ref="M27:N27"/>
    <mergeCell ref="J21:J24"/>
    <mergeCell ref="K21:K24"/>
    <mergeCell ref="L21:L24"/>
    <mergeCell ref="B25:D25"/>
    <mergeCell ref="E25:I25"/>
    <mergeCell ref="M25:N25"/>
    <mergeCell ref="B26:D26"/>
    <mergeCell ref="E26:I26"/>
    <mergeCell ref="M26:N26"/>
    <mergeCell ref="AG8:AO8"/>
    <mergeCell ref="AI9:AO9"/>
    <mergeCell ref="B8:H8"/>
    <mergeCell ref="I8:T8"/>
    <mergeCell ref="L1:AF2"/>
    <mergeCell ref="N3:AE5"/>
    <mergeCell ref="B6:AK6"/>
    <mergeCell ref="B7:AK7"/>
    <mergeCell ref="G13:S13"/>
    <mergeCell ref="D9:N9"/>
    <mergeCell ref="Q9:T9"/>
    <mergeCell ref="X8:Z8"/>
    <mergeCell ref="Z9:AC9"/>
  </mergeCells>
  <conditionalFormatting sqref="P15:S15">
    <cfRule type="expression" dxfId="13" priority="7" stopIfTrue="1">
      <formula>+#REF!&gt; ""</formula>
    </cfRule>
  </conditionalFormatting>
  <conditionalFormatting sqref="F19 H19">
    <cfRule type="cellIs" dxfId="12" priority="8" stopIfTrue="1" operator="equal">
      <formula>2</formula>
    </cfRule>
  </conditionalFormatting>
  <conditionalFormatting sqref="T15">
    <cfRule type="expression" dxfId="11" priority="14" stopIfTrue="1">
      <formula>$T$14&gt;0</formula>
    </cfRule>
  </conditionalFormatting>
  <conditionalFormatting sqref="Y15">
    <cfRule type="expression" dxfId="10" priority="15" stopIfTrue="1">
      <formula>+AC15&gt;0</formula>
    </cfRule>
  </conditionalFormatting>
  <conditionalFormatting sqref="AM31:AM32">
    <cfRule type="cellIs" dxfId="9" priority="1" operator="between">
      <formula>0</formula>
      <formula>0</formula>
    </cfRule>
  </conditionalFormatting>
  <pageMargins left="0.25" right="0.15" top="0.25" bottom="0.25" header="0.1" footer="0.1"/>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15" r:id="rId4" name="Check Box 7">
              <controlPr defaultSize="0" autoFill="0" autoLine="0" autoPict="0">
                <anchor moveWithCells="1">
                  <from>
                    <xdr:col>21</xdr:col>
                    <xdr:colOff>38100</xdr:colOff>
                    <xdr:row>10</xdr:row>
                    <xdr:rowOff>146050</xdr:rowOff>
                  </from>
                  <to>
                    <xdr:col>23</xdr:col>
                    <xdr:colOff>114300</xdr:colOff>
                    <xdr:row>12</xdr:row>
                    <xdr:rowOff>31750</xdr:rowOff>
                  </to>
                </anchor>
              </controlPr>
            </control>
          </mc:Choice>
        </mc:AlternateContent>
        <mc:AlternateContent xmlns:mc="http://schemas.openxmlformats.org/markup-compatibility/2006">
          <mc:Choice Requires="x14">
            <control shapeId="68616" r:id="rId5" name="Check Box 8">
              <controlPr defaultSize="0" autoFill="0" autoLine="0" autoPict="0">
                <anchor moveWithCells="1">
                  <from>
                    <xdr:col>24</xdr:col>
                    <xdr:colOff>107950</xdr:colOff>
                    <xdr:row>10</xdr:row>
                    <xdr:rowOff>152400</xdr:rowOff>
                  </from>
                  <to>
                    <xdr:col>27</xdr:col>
                    <xdr:colOff>158750</xdr:colOff>
                    <xdr:row>12</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DATA3!$AZ$16:$AZ$17</xm:f>
          </x14:formula1>
          <xm:sqref>E16:F16</xm:sqref>
        </x14:dataValidation>
        <x14:dataValidation type="list" allowBlank="1" showInputMessage="1" showErrorMessage="1">
          <x14:formula1>
            <xm:f>DATA3!$AU$9:$AU$15</xm:f>
          </x14:formula1>
          <xm:sqref>H17:N17</xm:sqref>
        </x14:dataValidation>
        <x14:dataValidation type="list" allowBlank="1" showInputMessage="1" showErrorMessage="1">
          <x14:formula1>
            <xm:f>DATA3!$AU$9:$AU$13</xm:f>
          </x14:formula1>
          <xm:sqref>H17:N17</xm:sqref>
        </x14:dataValidation>
        <x14:dataValidation type="list" allowBlank="1" showInputMessage="1" showErrorMessage="1">
          <x14:formula1>
            <xm:f>DATA3!$AZ$16:$AZ$17</xm:f>
          </x14:formula1>
          <xm:sqref>E16:F16</xm:sqref>
        </x14:dataValidation>
        <x14:dataValidation type="list" allowBlank="1" showInputMessage="1" showErrorMessage="1">
          <x14:formula1>
            <xm:f>DATA3!$AZ$16:$AZ$17</xm:f>
          </x14:formula1>
          <xm:sqref>E16:F16</xm:sqref>
        </x14:dataValidation>
        <x14:dataValidation type="list" allowBlank="1" showInputMessage="1" showErrorMessage="1">
          <x14:formula1>
            <xm:f>DATA3!$AU$9:$AU$13</xm:f>
          </x14:formula1>
          <xm:sqref>H17:N17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B30"/>
  <sheetViews>
    <sheetView topLeftCell="C1" workbookViewId="0">
      <selection activeCell="E10" sqref="E10"/>
    </sheetView>
  </sheetViews>
  <sheetFormatPr defaultRowHeight="12.5" x14ac:dyDescent="0.25"/>
  <cols>
    <col min="1" max="2" width="9.08984375" hidden="1" customWidth="1"/>
  </cols>
  <sheetData>
    <row r="4" spans="1:1" x14ac:dyDescent="0.25">
      <c r="A4" s="78" t="s">
        <v>77</v>
      </c>
    </row>
    <row r="5" spans="1:1" x14ac:dyDescent="0.25">
      <c r="A5" s="78"/>
    </row>
    <row r="6" spans="1:1" x14ac:dyDescent="0.25">
      <c r="A6" s="78" t="s">
        <v>60</v>
      </c>
    </row>
    <row r="7" spans="1:1" x14ac:dyDescent="0.25">
      <c r="A7" s="78" t="s">
        <v>61</v>
      </c>
    </row>
    <row r="8" spans="1:1" x14ac:dyDescent="0.25">
      <c r="A8" s="78" t="s">
        <v>62</v>
      </c>
    </row>
    <row r="12" spans="1:1" x14ac:dyDescent="0.25">
      <c r="A12" s="78" t="s">
        <v>77</v>
      </c>
    </row>
    <row r="13" spans="1:1" x14ac:dyDescent="0.25">
      <c r="A13" s="78"/>
    </row>
    <row r="14" spans="1:1" x14ac:dyDescent="0.25">
      <c r="A14" s="78" t="s">
        <v>60</v>
      </c>
    </row>
    <row r="15" spans="1:1" x14ac:dyDescent="0.25">
      <c r="A15" s="78" t="s">
        <v>61</v>
      </c>
    </row>
    <row r="16" spans="1:1" x14ac:dyDescent="0.25">
      <c r="A16" s="78" t="s">
        <v>62</v>
      </c>
    </row>
    <row r="21" spans="1:2" x14ac:dyDescent="0.25">
      <c r="A21" s="80" t="s">
        <v>105</v>
      </c>
    </row>
    <row r="22" spans="1:2" x14ac:dyDescent="0.25">
      <c r="B22" s="80" t="s">
        <v>40</v>
      </c>
    </row>
    <row r="23" spans="1:2" x14ac:dyDescent="0.25">
      <c r="A23" s="64">
        <v>0.4345</v>
      </c>
      <c r="B23" s="80" t="s">
        <v>48</v>
      </c>
    </row>
    <row r="24" spans="1:2" x14ac:dyDescent="0.25">
      <c r="A24" s="64">
        <v>0.38629999999999998</v>
      </c>
      <c r="B24" s="80" t="s">
        <v>47</v>
      </c>
    </row>
    <row r="25" spans="1:2" x14ac:dyDescent="0.25">
      <c r="A25" s="64">
        <v>0.34770000000000001</v>
      </c>
      <c r="B25" s="80" t="s">
        <v>46</v>
      </c>
    </row>
    <row r="26" spans="1:2" x14ac:dyDescent="0.25">
      <c r="A26" s="64">
        <v>0.31609999999999999</v>
      </c>
      <c r="B26" s="80" t="s">
        <v>45</v>
      </c>
    </row>
    <row r="27" spans="1:2" x14ac:dyDescent="0.25">
      <c r="A27" s="64">
        <v>0.28970000000000001</v>
      </c>
      <c r="B27" s="80" t="s">
        <v>44</v>
      </c>
    </row>
    <row r="28" spans="1:2" x14ac:dyDescent="0.25">
      <c r="A28" s="64">
        <v>0.26740000000000003</v>
      </c>
      <c r="B28" s="80" t="s">
        <v>43</v>
      </c>
    </row>
    <row r="29" spans="1:2" x14ac:dyDescent="0.25">
      <c r="A29" s="64">
        <v>0.25790000000000002</v>
      </c>
      <c r="B29" s="80" t="s">
        <v>106</v>
      </c>
    </row>
    <row r="30" spans="1:2" x14ac:dyDescent="0.25">
      <c r="A30" s="64">
        <v>0.24390000000000001</v>
      </c>
      <c r="B30" s="80" t="s">
        <v>107</v>
      </c>
    </row>
  </sheetData>
  <sheetProtection algorithmName="SHA-512" hashValue="6uF8TFemLGFqNQHgKsNvbpYy1fr2FT3vh7Ut6hc+Pj8zYi1WZvc94/14KGCiD4nLrN9cr6R9cHxNyozalWWTSg==" saltValue="LQpO43eZy/hKSaoi4/0r6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B1665"/>
  <sheetViews>
    <sheetView topLeftCell="F1635" zoomScaleNormal="100" workbookViewId="0">
      <selection activeCell="AW1642" sqref="AW1642"/>
    </sheetView>
  </sheetViews>
  <sheetFormatPr defaultColWidth="9.08984375" defaultRowHeight="12.5" x14ac:dyDescent="0.25"/>
  <cols>
    <col min="1" max="1" width="23.08984375" style="216" customWidth="1"/>
    <col min="2" max="2" width="18.54296875" style="216" customWidth="1"/>
    <col min="3" max="3" width="17.6328125" style="216" customWidth="1"/>
    <col min="4" max="4" width="12.1796875" style="216" bestFit="1" customWidth="1"/>
    <col min="5" max="5" width="17" style="216" bestFit="1" customWidth="1"/>
    <col min="6" max="6" width="14.90625" style="216" customWidth="1"/>
    <col min="7" max="7" width="9.36328125" style="216" customWidth="1"/>
    <col min="8" max="15" width="8.453125" style="216" customWidth="1"/>
    <col min="16" max="16" width="9.36328125" style="216" customWidth="1"/>
    <col min="17" max="17" width="7" style="216" customWidth="1"/>
    <col min="18" max="18" width="10.36328125" style="216" customWidth="1"/>
    <col min="19" max="36" width="9.08984375" style="216" hidden="1" customWidth="1"/>
    <col min="37" max="37" width="12.54296875" style="216" hidden="1" customWidth="1"/>
    <col min="38" max="46" width="9.08984375" style="216" hidden="1" customWidth="1"/>
    <col min="47" max="99" width="9.08984375" style="216" customWidth="1"/>
    <col min="100" max="16384" width="9.08984375" style="216"/>
  </cols>
  <sheetData>
    <row r="1" spans="1:54" x14ac:dyDescent="0.25">
      <c r="A1" s="215" t="s">
        <v>104</v>
      </c>
      <c r="C1" s="215" t="s">
        <v>110</v>
      </c>
      <c r="D1" s="215"/>
      <c r="E1" s="215"/>
      <c r="I1" s="215"/>
      <c r="AL1" s="215" t="s">
        <v>370</v>
      </c>
    </row>
    <row r="2" spans="1:54" x14ac:dyDescent="0.25">
      <c r="A2" s="216" t="s">
        <v>92</v>
      </c>
      <c r="Z2" s="216">
        <v>30</v>
      </c>
    </row>
    <row r="3" spans="1:54" x14ac:dyDescent="0.25">
      <c r="B3" s="216" t="s">
        <v>102</v>
      </c>
      <c r="C3" s="216" t="s">
        <v>103</v>
      </c>
      <c r="I3" s="217">
        <v>0.46929999999999999</v>
      </c>
      <c r="J3" s="217">
        <v>0.41720000000000002</v>
      </c>
      <c r="K3" s="217">
        <v>0.3755</v>
      </c>
      <c r="L3" s="217">
        <v>0.34139999999999998</v>
      </c>
      <c r="M3" s="217">
        <v>0.31290000000000001</v>
      </c>
      <c r="N3" s="217">
        <v>0.2888</v>
      </c>
      <c r="T3" s="217">
        <v>0.46929999999999999</v>
      </c>
      <c r="U3" s="217">
        <v>0.41720000000000002</v>
      </c>
      <c r="V3" s="217">
        <v>0.3755</v>
      </c>
      <c r="W3" s="217">
        <v>0.34139999999999998</v>
      </c>
      <c r="X3" s="217">
        <v>0.31290000000000001</v>
      </c>
      <c r="Y3" s="217">
        <v>0.2888</v>
      </c>
      <c r="Z3" s="216">
        <v>12</v>
      </c>
      <c r="AU3" s="217"/>
      <c r="AV3" s="217">
        <v>0.35560000000000003</v>
      </c>
      <c r="AW3" s="217">
        <v>0.32</v>
      </c>
      <c r="AX3" s="217">
        <v>0.29089999999999999</v>
      </c>
      <c r="AY3" s="217">
        <v>0.27589999999999998</v>
      </c>
      <c r="AZ3" s="217">
        <v>0</v>
      </c>
      <c r="BA3" s="217">
        <v>0</v>
      </c>
    </row>
    <row r="4" spans="1:54" x14ac:dyDescent="0.25">
      <c r="A4" s="215" t="s">
        <v>112</v>
      </c>
      <c r="B4" s="215" t="s">
        <v>113</v>
      </c>
      <c r="C4" s="215" t="s">
        <v>114</v>
      </c>
      <c r="D4" s="215" t="s">
        <v>146</v>
      </c>
      <c r="E4" s="215"/>
      <c r="F4" s="216" t="s">
        <v>10</v>
      </c>
      <c r="G4" s="221" t="s">
        <v>329</v>
      </c>
      <c r="H4" s="218" t="s">
        <v>49</v>
      </c>
      <c r="I4" s="218" t="s">
        <v>48</v>
      </c>
      <c r="J4" s="218" t="s">
        <v>47</v>
      </c>
      <c r="K4" s="218" t="s">
        <v>46</v>
      </c>
      <c r="L4" s="218" t="s">
        <v>45</v>
      </c>
      <c r="M4" s="218" t="s">
        <v>44</v>
      </c>
      <c r="N4" s="218" t="s">
        <v>43</v>
      </c>
      <c r="O4" s="218" t="s">
        <v>93</v>
      </c>
      <c r="P4" s="219" t="s">
        <v>111</v>
      </c>
      <c r="Q4" s="216" t="s">
        <v>11</v>
      </c>
      <c r="R4" s="219" t="s">
        <v>329</v>
      </c>
      <c r="S4" s="216" t="s">
        <v>49</v>
      </c>
      <c r="T4" s="218" t="s">
        <v>48</v>
      </c>
      <c r="U4" s="218" t="s">
        <v>47</v>
      </c>
      <c r="V4" s="218" t="s">
        <v>46</v>
      </c>
      <c r="W4" s="218" t="s">
        <v>45</v>
      </c>
      <c r="X4" s="218" t="s">
        <v>44</v>
      </c>
      <c r="Y4" s="218" t="s">
        <v>43</v>
      </c>
      <c r="Z4" s="218" t="s">
        <v>93</v>
      </c>
      <c r="AA4" s="221" t="s">
        <v>332</v>
      </c>
      <c r="AB4" s="221" t="s">
        <v>329</v>
      </c>
      <c r="AL4" s="283" t="s">
        <v>49</v>
      </c>
      <c r="AM4" s="283" t="s">
        <v>48</v>
      </c>
      <c r="AN4" s="283" t="s">
        <v>47</v>
      </c>
      <c r="AO4" s="283" t="s">
        <v>46</v>
      </c>
      <c r="AP4" s="283" t="s">
        <v>45</v>
      </c>
      <c r="AQ4" s="283" t="s">
        <v>44</v>
      </c>
      <c r="AR4" s="283" t="s">
        <v>43</v>
      </c>
      <c r="AS4" s="283" t="s">
        <v>93</v>
      </c>
      <c r="AU4" s="216" t="s">
        <v>94</v>
      </c>
      <c r="AV4" s="216" t="s">
        <v>95</v>
      </c>
      <c r="AW4" s="216" t="s">
        <v>96</v>
      </c>
      <c r="AX4" s="216" t="s">
        <v>97</v>
      </c>
      <c r="AY4" s="216" t="s">
        <v>98</v>
      </c>
      <c r="AZ4" s="216" t="s">
        <v>99</v>
      </c>
      <c r="BA4" s="216" t="s">
        <v>100</v>
      </c>
      <c r="BB4" s="216" t="s">
        <v>101</v>
      </c>
    </row>
    <row r="5" spans="1:54" ht="14.5" x14ac:dyDescent="0.25">
      <c r="D5" s="220"/>
      <c r="G5" s="215" t="s">
        <v>330</v>
      </c>
      <c r="R5" s="215" t="s">
        <v>331</v>
      </c>
      <c r="AB5" s="215" t="s">
        <v>333</v>
      </c>
    </row>
    <row r="8" spans="1:54" x14ac:dyDescent="0.25">
      <c r="A8" s="215" t="s">
        <v>795</v>
      </c>
    </row>
    <row r="9" spans="1:54" x14ac:dyDescent="0.25">
      <c r="A9" s="215" t="s">
        <v>413</v>
      </c>
      <c r="E9" s="215" t="s">
        <v>414</v>
      </c>
    </row>
    <row r="11" spans="1:54" x14ac:dyDescent="0.25">
      <c r="A11" t="s">
        <v>415</v>
      </c>
      <c r="E11" t="s">
        <v>657</v>
      </c>
    </row>
    <row r="12" spans="1:54" x14ac:dyDescent="0.25">
      <c r="A12"/>
      <c r="E12"/>
    </row>
    <row r="13" spans="1:54" x14ac:dyDescent="0.25">
      <c r="A13" s="80" t="s">
        <v>407</v>
      </c>
      <c r="E13"/>
    </row>
    <row r="14" spans="1:54" x14ac:dyDescent="0.25">
      <c r="A14" t="s">
        <v>416</v>
      </c>
      <c r="B14" s="215" t="s">
        <v>811</v>
      </c>
      <c r="C14" s="216" t="s">
        <v>811</v>
      </c>
      <c r="E14" s="216" t="s">
        <v>658</v>
      </c>
      <c r="F14" s="216">
        <v>1</v>
      </c>
      <c r="H14" t="s">
        <v>416</v>
      </c>
      <c r="I14" t="s">
        <v>2378</v>
      </c>
      <c r="J14" t="s">
        <v>799</v>
      </c>
      <c r="K14" t="s">
        <v>798</v>
      </c>
      <c r="L14">
        <v>788.71</v>
      </c>
      <c r="M14">
        <v>280.47000000000003</v>
      </c>
      <c r="N14">
        <v>252.39</v>
      </c>
      <c r="O14">
        <v>229.44</v>
      </c>
      <c r="P14">
        <v>217.61</v>
      </c>
      <c r="Q14">
        <v>69</v>
      </c>
      <c r="AU14">
        <v>788.71</v>
      </c>
      <c r="AV14">
        <v>280.47000000000003</v>
      </c>
      <c r="AW14">
        <v>252.39</v>
      </c>
      <c r="AX14">
        <v>229.44</v>
      </c>
      <c r="AY14">
        <v>217.61</v>
      </c>
      <c r="BB14">
        <v>69</v>
      </c>
    </row>
    <row r="15" spans="1:54" x14ac:dyDescent="0.25">
      <c r="A15" t="s">
        <v>417</v>
      </c>
      <c r="B15" s="216" t="s">
        <v>812</v>
      </c>
      <c r="C15" s="216" t="s">
        <v>812</v>
      </c>
      <c r="E15" s="216" t="s">
        <v>659</v>
      </c>
      <c r="F15" s="216">
        <f>+F14+1</f>
        <v>2</v>
      </c>
      <c r="H15" t="s">
        <v>417</v>
      </c>
      <c r="I15" t="s">
        <v>2378</v>
      </c>
      <c r="J15" t="s">
        <v>799</v>
      </c>
      <c r="K15" t="s">
        <v>798</v>
      </c>
      <c r="L15">
        <v>815.78</v>
      </c>
      <c r="M15">
        <v>290.08999999999997</v>
      </c>
      <c r="N15">
        <v>261.05</v>
      </c>
      <c r="O15">
        <v>237.31</v>
      </c>
      <c r="P15">
        <v>225.07</v>
      </c>
      <c r="Q15">
        <v>76</v>
      </c>
      <c r="AU15">
        <v>815.78</v>
      </c>
      <c r="AV15">
        <v>290.08999999999997</v>
      </c>
      <c r="AW15">
        <v>261.05</v>
      </c>
      <c r="AX15">
        <v>237.31</v>
      </c>
      <c r="AY15">
        <v>225.07</v>
      </c>
      <c r="BB15">
        <v>76</v>
      </c>
    </row>
    <row r="16" spans="1:54" x14ac:dyDescent="0.25">
      <c r="A16" t="s">
        <v>418</v>
      </c>
      <c r="B16" s="216" t="s">
        <v>813</v>
      </c>
      <c r="C16" s="216" t="s">
        <v>813</v>
      </c>
      <c r="E16" s="216" t="s">
        <v>660</v>
      </c>
      <c r="F16" s="216">
        <f t="shared" ref="F16:F79" si="0">+F15+1</f>
        <v>3</v>
      </c>
      <c r="H16" t="s">
        <v>418</v>
      </c>
      <c r="I16" t="s">
        <v>2378</v>
      </c>
      <c r="J16" t="s">
        <v>799</v>
      </c>
      <c r="K16" t="s">
        <v>798</v>
      </c>
      <c r="L16">
        <v>841.41</v>
      </c>
      <c r="M16">
        <v>299.20999999999998</v>
      </c>
      <c r="N16">
        <v>269.25</v>
      </c>
      <c r="O16">
        <v>244.77</v>
      </c>
      <c r="P16">
        <v>232.15</v>
      </c>
      <c r="Q16">
        <v>82</v>
      </c>
      <c r="AU16">
        <v>841.41</v>
      </c>
      <c r="AV16">
        <v>299.20999999999998</v>
      </c>
      <c r="AW16">
        <v>269.25</v>
      </c>
      <c r="AX16">
        <v>244.77</v>
      </c>
      <c r="AY16">
        <v>232.15</v>
      </c>
      <c r="BB16">
        <v>82</v>
      </c>
    </row>
    <row r="17" spans="1:54" x14ac:dyDescent="0.25">
      <c r="A17" t="s">
        <v>419</v>
      </c>
      <c r="B17" s="216" t="s">
        <v>814</v>
      </c>
      <c r="C17" s="216" t="s">
        <v>814</v>
      </c>
      <c r="E17" s="216" t="s">
        <v>661</v>
      </c>
      <c r="F17" s="216">
        <f t="shared" si="0"/>
        <v>4</v>
      </c>
      <c r="H17" t="s">
        <v>419</v>
      </c>
      <c r="I17" t="s">
        <v>2378</v>
      </c>
      <c r="J17" t="s">
        <v>799</v>
      </c>
      <c r="K17" t="s">
        <v>798</v>
      </c>
      <c r="L17">
        <v>953.66</v>
      </c>
      <c r="M17">
        <v>339.12</v>
      </c>
      <c r="N17">
        <v>305.17</v>
      </c>
      <c r="O17">
        <v>277.42</v>
      </c>
      <c r="P17">
        <v>263.12</v>
      </c>
      <c r="Q17">
        <v>59</v>
      </c>
      <c r="AU17">
        <v>953.66</v>
      </c>
      <c r="AV17">
        <v>339.12</v>
      </c>
      <c r="AW17">
        <v>305.17</v>
      </c>
      <c r="AX17">
        <v>277.42</v>
      </c>
      <c r="AY17">
        <v>263.12</v>
      </c>
      <c r="BB17">
        <v>59</v>
      </c>
    </row>
    <row r="18" spans="1:54" x14ac:dyDescent="0.25">
      <c r="A18" t="s">
        <v>420</v>
      </c>
      <c r="B18" s="216" t="s">
        <v>815</v>
      </c>
      <c r="C18" s="216" t="s">
        <v>815</v>
      </c>
      <c r="E18" s="216" t="s">
        <v>662</v>
      </c>
      <c r="F18" s="216">
        <f t="shared" si="0"/>
        <v>5</v>
      </c>
      <c r="H18" t="s">
        <v>420</v>
      </c>
      <c r="I18" t="s">
        <v>2378</v>
      </c>
      <c r="J18" t="s">
        <v>799</v>
      </c>
      <c r="K18" t="s">
        <v>798</v>
      </c>
      <c r="L18">
        <v>986.97</v>
      </c>
      <c r="M18">
        <v>350.97</v>
      </c>
      <c r="N18">
        <v>315.83</v>
      </c>
      <c r="O18">
        <v>287.11</v>
      </c>
      <c r="P18">
        <v>272.31</v>
      </c>
      <c r="Q18">
        <v>64</v>
      </c>
      <c r="AU18">
        <v>986.97</v>
      </c>
      <c r="AV18">
        <v>350.97</v>
      </c>
      <c r="AW18">
        <v>315.83</v>
      </c>
      <c r="AX18">
        <v>287.11</v>
      </c>
      <c r="AY18">
        <v>272.31</v>
      </c>
      <c r="BB18">
        <v>64</v>
      </c>
    </row>
    <row r="19" spans="1:54" x14ac:dyDescent="0.25">
      <c r="A19" t="s">
        <v>421</v>
      </c>
      <c r="B19" s="216" t="s">
        <v>816</v>
      </c>
      <c r="C19" s="216" t="s">
        <v>816</v>
      </c>
      <c r="E19" s="216" t="s">
        <v>663</v>
      </c>
      <c r="F19" s="216">
        <f t="shared" si="0"/>
        <v>6</v>
      </c>
      <c r="H19" t="s">
        <v>421</v>
      </c>
      <c r="I19" t="s">
        <v>2378</v>
      </c>
      <c r="J19" t="s">
        <v>799</v>
      </c>
      <c r="K19" t="s">
        <v>798</v>
      </c>
      <c r="L19">
        <v>1037.5899999999999</v>
      </c>
      <c r="M19">
        <v>368.97</v>
      </c>
      <c r="N19">
        <v>332.03</v>
      </c>
      <c r="O19">
        <v>301.83999999999997</v>
      </c>
      <c r="P19">
        <v>286.27</v>
      </c>
      <c r="Q19">
        <v>67</v>
      </c>
      <c r="AU19">
        <v>1037.5899999999999</v>
      </c>
      <c r="AV19">
        <v>368.97</v>
      </c>
      <c r="AW19">
        <v>332.03</v>
      </c>
      <c r="AX19">
        <v>301.83999999999997</v>
      </c>
      <c r="AY19">
        <v>286.27</v>
      </c>
      <c r="BB19">
        <v>67</v>
      </c>
    </row>
    <row r="20" spans="1:54" x14ac:dyDescent="0.25">
      <c r="A20" t="s">
        <v>422</v>
      </c>
      <c r="B20" s="216" t="s">
        <v>817</v>
      </c>
      <c r="C20" s="216" t="s">
        <v>817</v>
      </c>
      <c r="E20" s="216" t="s">
        <v>664</v>
      </c>
      <c r="F20" s="216">
        <f t="shared" si="0"/>
        <v>7</v>
      </c>
      <c r="H20" t="s">
        <v>422</v>
      </c>
      <c r="I20" t="s">
        <v>2378</v>
      </c>
      <c r="J20" t="s">
        <v>799</v>
      </c>
      <c r="K20" t="s">
        <v>798</v>
      </c>
      <c r="L20">
        <v>486.79</v>
      </c>
      <c r="M20">
        <v>173.1</v>
      </c>
      <c r="N20">
        <v>155.77000000000001</v>
      </c>
      <c r="O20">
        <v>141.61000000000001</v>
      </c>
      <c r="P20">
        <v>134.31</v>
      </c>
      <c r="Q20">
        <v>50</v>
      </c>
      <c r="AU20">
        <v>486.79</v>
      </c>
      <c r="AV20">
        <v>173.1</v>
      </c>
      <c r="AW20">
        <v>155.77000000000001</v>
      </c>
      <c r="AX20">
        <v>141.61000000000001</v>
      </c>
      <c r="AY20">
        <v>134.31</v>
      </c>
      <c r="BB20">
        <v>50</v>
      </c>
    </row>
    <row r="21" spans="1:54" x14ac:dyDescent="0.25">
      <c r="A21" t="s">
        <v>423</v>
      </c>
      <c r="B21" s="216" t="s">
        <v>818</v>
      </c>
      <c r="C21" s="216" t="s">
        <v>818</v>
      </c>
      <c r="E21" s="216" t="s">
        <v>147</v>
      </c>
      <c r="F21" s="216">
        <f t="shared" si="0"/>
        <v>8</v>
      </c>
      <c r="H21" t="s">
        <v>423</v>
      </c>
      <c r="I21" t="s">
        <v>2378</v>
      </c>
      <c r="J21" t="s">
        <v>799</v>
      </c>
      <c r="K21" t="s">
        <v>798</v>
      </c>
      <c r="L21">
        <v>501.38</v>
      </c>
      <c r="M21">
        <v>178.29</v>
      </c>
      <c r="N21">
        <v>160.44</v>
      </c>
      <c r="O21">
        <v>145.85</v>
      </c>
      <c r="P21">
        <v>138.33000000000001</v>
      </c>
      <c r="Q21">
        <v>54</v>
      </c>
      <c r="AU21">
        <v>501.38</v>
      </c>
      <c r="AV21">
        <v>178.29</v>
      </c>
      <c r="AW21">
        <v>160.44</v>
      </c>
      <c r="AX21">
        <v>145.85</v>
      </c>
      <c r="AY21">
        <v>138.33000000000001</v>
      </c>
      <c r="BB21">
        <v>54</v>
      </c>
    </row>
    <row r="22" spans="1:54" x14ac:dyDescent="0.25">
      <c r="A22" t="s">
        <v>424</v>
      </c>
      <c r="B22" s="216" t="s">
        <v>819</v>
      </c>
      <c r="C22" s="216" t="s">
        <v>819</v>
      </c>
      <c r="E22" s="216" t="s">
        <v>155</v>
      </c>
      <c r="F22" s="216">
        <f t="shared" si="0"/>
        <v>9</v>
      </c>
      <c r="H22" t="s">
        <v>424</v>
      </c>
      <c r="I22" t="s">
        <v>2378</v>
      </c>
      <c r="J22" t="s">
        <v>799</v>
      </c>
      <c r="K22" t="s">
        <v>798</v>
      </c>
      <c r="L22">
        <v>529.02</v>
      </c>
      <c r="M22">
        <v>188.12</v>
      </c>
      <c r="N22">
        <v>169.29</v>
      </c>
      <c r="O22">
        <v>153.88999999999999</v>
      </c>
      <c r="P22">
        <v>145.96</v>
      </c>
      <c r="Q22">
        <v>62</v>
      </c>
      <c r="AU22">
        <v>529.02</v>
      </c>
      <c r="AV22">
        <v>188.12</v>
      </c>
      <c r="AW22">
        <v>169.29</v>
      </c>
      <c r="AX22">
        <v>153.88999999999999</v>
      </c>
      <c r="AY22">
        <v>145.96</v>
      </c>
      <c r="BB22">
        <v>62</v>
      </c>
    </row>
    <row r="23" spans="1:54" x14ac:dyDescent="0.25">
      <c r="A23" t="s">
        <v>425</v>
      </c>
      <c r="B23" s="216" t="s">
        <v>820</v>
      </c>
      <c r="C23" s="216" t="s">
        <v>820</v>
      </c>
      <c r="E23" s="216" t="s">
        <v>163</v>
      </c>
      <c r="F23" s="216">
        <f t="shared" si="0"/>
        <v>10</v>
      </c>
      <c r="H23" t="s">
        <v>425</v>
      </c>
      <c r="I23" t="s">
        <v>2378</v>
      </c>
      <c r="J23" t="s">
        <v>799</v>
      </c>
      <c r="K23" t="s">
        <v>798</v>
      </c>
      <c r="L23">
        <v>554.59</v>
      </c>
      <c r="M23">
        <v>197.21</v>
      </c>
      <c r="N23">
        <v>177.47</v>
      </c>
      <c r="O23">
        <v>161.33000000000001</v>
      </c>
      <c r="P23">
        <v>153.01</v>
      </c>
      <c r="Q23">
        <v>67</v>
      </c>
      <c r="AU23">
        <v>554.59</v>
      </c>
      <c r="AV23">
        <v>197.21</v>
      </c>
      <c r="AW23">
        <v>177.47</v>
      </c>
      <c r="AX23">
        <v>161.33000000000001</v>
      </c>
      <c r="AY23">
        <v>153.01</v>
      </c>
      <c r="BB23">
        <v>67</v>
      </c>
    </row>
    <row r="24" spans="1:54" x14ac:dyDescent="0.25">
      <c r="A24" t="s">
        <v>426</v>
      </c>
      <c r="B24" s="216" t="s">
        <v>821</v>
      </c>
      <c r="C24" s="216" t="s">
        <v>821</v>
      </c>
      <c r="E24" s="216" t="s">
        <v>172</v>
      </c>
      <c r="F24" s="216">
        <f t="shared" si="0"/>
        <v>11</v>
      </c>
      <c r="H24" t="s">
        <v>426</v>
      </c>
      <c r="I24" t="s">
        <v>2378</v>
      </c>
      <c r="J24" t="s">
        <v>799</v>
      </c>
      <c r="K24" t="s">
        <v>798</v>
      </c>
      <c r="L24">
        <v>578.07000000000005</v>
      </c>
      <c r="M24">
        <v>205.56</v>
      </c>
      <c r="N24">
        <v>184.98</v>
      </c>
      <c r="O24">
        <v>168.16</v>
      </c>
      <c r="P24">
        <v>159.49</v>
      </c>
      <c r="Q24">
        <v>73</v>
      </c>
      <c r="AU24">
        <v>578.07000000000005</v>
      </c>
      <c r="AV24">
        <v>205.56</v>
      </c>
      <c r="AW24">
        <v>184.98</v>
      </c>
      <c r="AX24">
        <v>168.16</v>
      </c>
      <c r="AY24">
        <v>159.49</v>
      </c>
      <c r="BB24">
        <v>73</v>
      </c>
    </row>
    <row r="25" spans="1:54" x14ac:dyDescent="0.25">
      <c r="A25" t="s">
        <v>427</v>
      </c>
      <c r="B25" s="216" t="s">
        <v>822</v>
      </c>
      <c r="C25" s="216" t="s">
        <v>822</v>
      </c>
      <c r="E25" s="216" t="s">
        <v>178</v>
      </c>
      <c r="F25" s="216">
        <f t="shared" si="0"/>
        <v>12</v>
      </c>
      <c r="H25" t="s">
        <v>427</v>
      </c>
      <c r="I25" t="s">
        <v>2378</v>
      </c>
      <c r="J25" t="s">
        <v>799</v>
      </c>
      <c r="K25" t="s">
        <v>798</v>
      </c>
      <c r="L25">
        <v>620.16</v>
      </c>
      <c r="M25">
        <v>220.53</v>
      </c>
      <c r="N25">
        <v>198.45</v>
      </c>
      <c r="O25">
        <v>180.41</v>
      </c>
      <c r="P25">
        <v>171.1</v>
      </c>
      <c r="Q25">
        <v>78</v>
      </c>
      <c r="AU25">
        <v>620.16</v>
      </c>
      <c r="AV25">
        <v>220.53</v>
      </c>
      <c r="AW25">
        <v>198.45</v>
      </c>
      <c r="AX25">
        <v>180.41</v>
      </c>
      <c r="AY25">
        <v>171.1</v>
      </c>
      <c r="BB25">
        <v>78</v>
      </c>
    </row>
    <row r="26" spans="1:54" x14ac:dyDescent="0.25">
      <c r="A26" t="s">
        <v>428</v>
      </c>
      <c r="B26" s="216" t="s">
        <v>823</v>
      </c>
      <c r="C26" s="216" t="s">
        <v>823</v>
      </c>
      <c r="E26" s="216" t="s">
        <v>196</v>
      </c>
      <c r="F26" s="216">
        <f t="shared" si="0"/>
        <v>13</v>
      </c>
      <c r="H26" t="s">
        <v>428</v>
      </c>
      <c r="I26" t="s">
        <v>2378</v>
      </c>
      <c r="J26" t="s">
        <v>799</v>
      </c>
      <c r="K26" t="s">
        <v>798</v>
      </c>
      <c r="L26">
        <v>670.87</v>
      </c>
      <c r="M26">
        <v>238.56</v>
      </c>
      <c r="N26">
        <v>214.68</v>
      </c>
      <c r="O26">
        <v>195.16</v>
      </c>
      <c r="P26">
        <v>185.09</v>
      </c>
      <c r="Q26">
        <v>85</v>
      </c>
      <c r="AU26">
        <v>670.87</v>
      </c>
      <c r="AV26">
        <v>238.56</v>
      </c>
      <c r="AW26">
        <v>214.68</v>
      </c>
      <c r="AX26">
        <v>195.16</v>
      </c>
      <c r="AY26">
        <v>185.09</v>
      </c>
      <c r="BB26">
        <v>85</v>
      </c>
    </row>
    <row r="27" spans="1:54" x14ac:dyDescent="0.25">
      <c r="A27" t="s">
        <v>429</v>
      </c>
      <c r="B27" s="216" t="s">
        <v>824</v>
      </c>
      <c r="C27" s="216" t="s">
        <v>824</v>
      </c>
      <c r="E27" s="216" t="s">
        <v>199</v>
      </c>
      <c r="F27" s="216">
        <f t="shared" si="0"/>
        <v>14</v>
      </c>
      <c r="H27" t="s">
        <v>429</v>
      </c>
      <c r="I27" t="s">
        <v>2378</v>
      </c>
      <c r="J27" t="s">
        <v>799</v>
      </c>
      <c r="K27" t="s">
        <v>798</v>
      </c>
      <c r="L27">
        <v>704.89</v>
      </c>
      <c r="M27">
        <v>250.66</v>
      </c>
      <c r="N27">
        <v>225.57</v>
      </c>
      <c r="O27">
        <v>205.05</v>
      </c>
      <c r="P27">
        <v>194.48</v>
      </c>
      <c r="Q27">
        <v>91</v>
      </c>
      <c r="AU27">
        <v>704.89</v>
      </c>
      <c r="AV27">
        <v>250.66</v>
      </c>
      <c r="AW27">
        <v>225.57</v>
      </c>
      <c r="AX27">
        <v>205.05</v>
      </c>
      <c r="AY27">
        <v>194.48</v>
      </c>
      <c r="BB27">
        <v>91</v>
      </c>
    </row>
    <row r="28" spans="1:54" x14ac:dyDescent="0.25">
      <c r="A28" t="s">
        <v>430</v>
      </c>
      <c r="B28" s="216" t="s">
        <v>825</v>
      </c>
      <c r="C28" s="216" t="s">
        <v>825</v>
      </c>
      <c r="E28" s="216" t="s">
        <v>215</v>
      </c>
      <c r="F28" s="216">
        <f t="shared" si="0"/>
        <v>15</v>
      </c>
      <c r="H28" t="s">
        <v>430</v>
      </c>
      <c r="I28" t="s">
        <v>2378</v>
      </c>
      <c r="J28" t="s">
        <v>799</v>
      </c>
      <c r="K28" t="s">
        <v>798</v>
      </c>
      <c r="L28">
        <v>738.69</v>
      </c>
      <c r="M28">
        <v>262.68</v>
      </c>
      <c r="N28">
        <v>236.38</v>
      </c>
      <c r="O28">
        <v>214.89</v>
      </c>
      <c r="P28">
        <v>203.81</v>
      </c>
      <c r="Q28">
        <v>98</v>
      </c>
      <c r="AU28">
        <v>738.69</v>
      </c>
      <c r="AV28">
        <v>262.68</v>
      </c>
      <c r="AW28">
        <v>236.38</v>
      </c>
      <c r="AX28">
        <v>214.89</v>
      </c>
      <c r="AY28">
        <v>203.81</v>
      </c>
      <c r="BB28">
        <v>98</v>
      </c>
    </row>
    <row r="29" spans="1:54" x14ac:dyDescent="0.25">
      <c r="A29" t="s">
        <v>431</v>
      </c>
      <c r="B29" s="216" t="s">
        <v>826</v>
      </c>
      <c r="C29" s="216" t="s">
        <v>826</v>
      </c>
      <c r="E29" s="216" t="s">
        <v>220</v>
      </c>
      <c r="F29" s="216">
        <f t="shared" si="0"/>
        <v>16</v>
      </c>
      <c r="H29" t="s">
        <v>431</v>
      </c>
      <c r="I29" t="s">
        <v>2378</v>
      </c>
      <c r="J29" t="s">
        <v>799</v>
      </c>
      <c r="K29" t="s">
        <v>798</v>
      </c>
      <c r="L29">
        <v>756.43</v>
      </c>
      <c r="M29">
        <v>268.99</v>
      </c>
      <c r="N29">
        <v>242.06</v>
      </c>
      <c r="O29">
        <v>220.05</v>
      </c>
      <c r="P29">
        <v>208.7</v>
      </c>
      <c r="Q29">
        <v>103</v>
      </c>
      <c r="AU29">
        <v>756.43</v>
      </c>
      <c r="AV29">
        <v>268.99</v>
      </c>
      <c r="AW29">
        <v>242.06</v>
      </c>
      <c r="AX29">
        <v>220.05</v>
      </c>
      <c r="AY29">
        <v>208.7</v>
      </c>
      <c r="BB29">
        <v>103</v>
      </c>
    </row>
    <row r="30" spans="1:54" x14ac:dyDescent="0.25">
      <c r="A30" t="s">
        <v>432</v>
      </c>
      <c r="B30" s="216" t="s">
        <v>827</v>
      </c>
      <c r="C30" s="216" t="s">
        <v>827</v>
      </c>
      <c r="E30" s="216" t="s">
        <v>255</v>
      </c>
      <c r="F30" s="216">
        <f t="shared" si="0"/>
        <v>17</v>
      </c>
      <c r="H30" t="s">
        <v>432</v>
      </c>
      <c r="I30" t="s">
        <v>2378</v>
      </c>
      <c r="J30" t="s">
        <v>799</v>
      </c>
      <c r="K30" t="s">
        <v>798</v>
      </c>
      <c r="L30">
        <v>684.36</v>
      </c>
      <c r="M30">
        <v>243.36</v>
      </c>
      <c r="N30">
        <v>219</v>
      </c>
      <c r="O30">
        <v>199.08</v>
      </c>
      <c r="P30">
        <v>188.82</v>
      </c>
      <c r="Q30">
        <v>110</v>
      </c>
      <c r="AU30">
        <v>684.36</v>
      </c>
      <c r="AV30">
        <v>243.36</v>
      </c>
      <c r="AW30">
        <v>219</v>
      </c>
      <c r="AX30">
        <v>199.08</v>
      </c>
      <c r="AY30">
        <v>188.82</v>
      </c>
      <c r="BB30">
        <v>110</v>
      </c>
    </row>
    <row r="31" spans="1:54" x14ac:dyDescent="0.25">
      <c r="A31" t="s">
        <v>433</v>
      </c>
      <c r="B31" s="216" t="s">
        <v>828</v>
      </c>
      <c r="C31" s="216" t="s">
        <v>828</v>
      </c>
      <c r="E31" s="216" t="s">
        <v>256</v>
      </c>
      <c r="F31" s="216">
        <f t="shared" si="0"/>
        <v>18</v>
      </c>
      <c r="H31" t="s">
        <v>433</v>
      </c>
      <c r="I31" t="s">
        <v>2378</v>
      </c>
      <c r="J31" t="s">
        <v>799</v>
      </c>
      <c r="K31" t="s">
        <v>798</v>
      </c>
      <c r="L31">
        <v>684.36</v>
      </c>
      <c r="M31">
        <v>243.36</v>
      </c>
      <c r="N31">
        <v>219</v>
      </c>
      <c r="O31">
        <v>199.08</v>
      </c>
      <c r="P31">
        <v>188.82</v>
      </c>
      <c r="Q31">
        <v>110</v>
      </c>
      <c r="AU31">
        <v>684.36</v>
      </c>
      <c r="AV31">
        <v>243.36</v>
      </c>
      <c r="AW31">
        <v>219</v>
      </c>
      <c r="AX31">
        <v>199.08</v>
      </c>
      <c r="AY31">
        <v>188.82</v>
      </c>
      <c r="BB31">
        <v>110</v>
      </c>
    </row>
    <row r="32" spans="1:54" x14ac:dyDescent="0.25">
      <c r="A32" t="s">
        <v>434</v>
      </c>
      <c r="B32" s="216" t="s">
        <v>829</v>
      </c>
      <c r="C32" s="216" t="s">
        <v>829</v>
      </c>
      <c r="E32" s="216" t="s">
        <v>665</v>
      </c>
      <c r="F32" s="216">
        <f t="shared" si="0"/>
        <v>19</v>
      </c>
      <c r="H32" t="s">
        <v>434</v>
      </c>
      <c r="I32" t="s">
        <v>2378</v>
      </c>
      <c r="J32" t="s">
        <v>799</v>
      </c>
      <c r="K32" t="s">
        <v>798</v>
      </c>
      <c r="L32">
        <v>689.75</v>
      </c>
      <c r="M32">
        <v>245.28</v>
      </c>
      <c r="N32">
        <v>220.72</v>
      </c>
      <c r="O32">
        <v>200.65</v>
      </c>
      <c r="P32">
        <v>190.3</v>
      </c>
      <c r="Q32">
        <v>111</v>
      </c>
      <c r="AU32">
        <v>689.75</v>
      </c>
      <c r="AV32">
        <v>245.28</v>
      </c>
      <c r="AW32">
        <v>220.72</v>
      </c>
      <c r="AX32">
        <v>200.65</v>
      </c>
      <c r="AY32">
        <v>190.3</v>
      </c>
      <c r="BB32">
        <v>111</v>
      </c>
    </row>
    <row r="33" spans="1:54" x14ac:dyDescent="0.25">
      <c r="A33" t="s">
        <v>435</v>
      </c>
      <c r="B33" s="216" t="s">
        <v>830</v>
      </c>
      <c r="C33" s="216" t="s">
        <v>830</v>
      </c>
      <c r="E33" s="216" t="s">
        <v>666</v>
      </c>
      <c r="F33" s="216">
        <f t="shared" si="0"/>
        <v>20</v>
      </c>
      <c r="H33" t="s">
        <v>435</v>
      </c>
      <c r="I33" t="s">
        <v>2378</v>
      </c>
      <c r="J33" t="s">
        <v>799</v>
      </c>
      <c r="K33" t="s">
        <v>798</v>
      </c>
      <c r="L33">
        <v>689.75</v>
      </c>
      <c r="M33">
        <v>245.28</v>
      </c>
      <c r="N33">
        <v>220.72</v>
      </c>
      <c r="O33">
        <v>200.65</v>
      </c>
      <c r="P33">
        <v>190.3</v>
      </c>
      <c r="Q33">
        <v>111</v>
      </c>
      <c r="AU33">
        <v>689.75</v>
      </c>
      <c r="AV33">
        <v>245.28</v>
      </c>
      <c r="AW33">
        <v>220.72</v>
      </c>
      <c r="AX33">
        <v>200.65</v>
      </c>
      <c r="AY33">
        <v>190.3</v>
      </c>
      <c r="BB33">
        <v>111</v>
      </c>
    </row>
    <row r="34" spans="1:54" x14ac:dyDescent="0.25">
      <c r="A34" t="s">
        <v>436</v>
      </c>
      <c r="B34" s="216" t="s">
        <v>832</v>
      </c>
      <c r="C34" s="216" t="s">
        <v>832</v>
      </c>
      <c r="E34" s="216" t="s">
        <v>216</v>
      </c>
      <c r="F34" s="216">
        <f t="shared" si="0"/>
        <v>21</v>
      </c>
      <c r="H34" t="s">
        <v>436</v>
      </c>
      <c r="I34" t="s">
        <v>2378</v>
      </c>
      <c r="J34" t="s">
        <v>799</v>
      </c>
      <c r="K34" t="s">
        <v>798</v>
      </c>
      <c r="L34">
        <v>479.63</v>
      </c>
      <c r="M34">
        <v>170.56</v>
      </c>
      <c r="N34">
        <v>153.47999999999999</v>
      </c>
      <c r="O34">
        <v>139.52000000000001</v>
      </c>
      <c r="P34">
        <v>132.33000000000001</v>
      </c>
      <c r="Q34">
        <v>114</v>
      </c>
      <c r="AU34">
        <v>479.63</v>
      </c>
      <c r="AV34">
        <v>170.56</v>
      </c>
      <c r="AW34">
        <v>153.47999999999999</v>
      </c>
      <c r="AX34">
        <v>139.52000000000001</v>
      </c>
      <c r="AY34">
        <v>132.33000000000001</v>
      </c>
      <c r="BB34">
        <v>114</v>
      </c>
    </row>
    <row r="35" spans="1:54" x14ac:dyDescent="0.25">
      <c r="A35" t="s">
        <v>437</v>
      </c>
      <c r="B35" s="216" t="s">
        <v>833</v>
      </c>
      <c r="C35" s="216" t="s">
        <v>833</v>
      </c>
      <c r="E35" s="216" t="s">
        <v>221</v>
      </c>
      <c r="F35" s="216">
        <f t="shared" si="0"/>
        <v>22</v>
      </c>
      <c r="H35" t="s">
        <v>437</v>
      </c>
      <c r="I35" t="s">
        <v>2378</v>
      </c>
      <c r="J35" t="s">
        <v>799</v>
      </c>
      <c r="K35" t="s">
        <v>798</v>
      </c>
      <c r="L35">
        <v>527.4</v>
      </c>
      <c r="M35">
        <v>187.54</v>
      </c>
      <c r="N35">
        <v>168.77</v>
      </c>
      <c r="O35">
        <v>153.41999999999999</v>
      </c>
      <c r="P35">
        <v>145.51</v>
      </c>
      <c r="Q35">
        <v>130</v>
      </c>
      <c r="AU35">
        <v>527.4</v>
      </c>
      <c r="AV35">
        <v>187.54</v>
      </c>
      <c r="AW35">
        <v>168.77</v>
      </c>
      <c r="AX35">
        <v>153.41999999999999</v>
      </c>
      <c r="AY35">
        <v>145.51</v>
      </c>
      <c r="BB35">
        <v>130</v>
      </c>
    </row>
    <row r="36" spans="1:54" x14ac:dyDescent="0.25">
      <c r="A36" t="s">
        <v>438</v>
      </c>
      <c r="B36" s="216" t="s">
        <v>834</v>
      </c>
      <c r="C36" s="216" t="s">
        <v>834</v>
      </c>
      <c r="E36" s="216" t="s">
        <v>222</v>
      </c>
      <c r="F36" s="216">
        <f t="shared" si="0"/>
        <v>23</v>
      </c>
      <c r="H36" t="s">
        <v>438</v>
      </c>
      <c r="I36" t="s">
        <v>2378</v>
      </c>
      <c r="J36" t="s">
        <v>799</v>
      </c>
      <c r="K36" t="s">
        <v>798</v>
      </c>
      <c r="L36">
        <v>465.45</v>
      </c>
      <c r="M36">
        <v>165.51</v>
      </c>
      <c r="N36">
        <v>148.94</v>
      </c>
      <c r="O36">
        <v>135.4</v>
      </c>
      <c r="P36">
        <v>128.41999999999999</v>
      </c>
      <c r="Q36">
        <v>123</v>
      </c>
      <c r="AU36">
        <v>465.45</v>
      </c>
      <c r="AV36">
        <v>165.51</v>
      </c>
      <c r="AW36">
        <v>148.94</v>
      </c>
      <c r="AX36">
        <v>135.4</v>
      </c>
      <c r="AY36">
        <v>128.41999999999999</v>
      </c>
      <c r="BB36">
        <v>123</v>
      </c>
    </row>
    <row r="37" spans="1:54" x14ac:dyDescent="0.25">
      <c r="A37" t="s">
        <v>439</v>
      </c>
      <c r="B37" s="216" t="s">
        <v>838</v>
      </c>
      <c r="C37" s="216" t="s">
        <v>838</v>
      </c>
      <c r="E37" s="216" t="s">
        <v>670</v>
      </c>
      <c r="F37" s="216">
        <f t="shared" si="0"/>
        <v>24</v>
      </c>
      <c r="H37" t="s">
        <v>439</v>
      </c>
      <c r="I37" t="s">
        <v>2378</v>
      </c>
      <c r="J37" t="s">
        <v>799</v>
      </c>
      <c r="K37" t="s">
        <v>798</v>
      </c>
      <c r="L37">
        <v>262.5</v>
      </c>
      <c r="M37">
        <v>93.35</v>
      </c>
      <c r="N37">
        <v>84</v>
      </c>
      <c r="O37">
        <v>76.36</v>
      </c>
      <c r="P37">
        <v>72.42</v>
      </c>
      <c r="Q37">
        <v>41</v>
      </c>
      <c r="AU37">
        <v>262.5</v>
      </c>
      <c r="AV37">
        <v>93.35</v>
      </c>
      <c r="AW37">
        <v>84</v>
      </c>
      <c r="AX37">
        <v>76.36</v>
      </c>
      <c r="AY37">
        <v>72.42</v>
      </c>
      <c r="BB37">
        <v>41</v>
      </c>
    </row>
    <row r="38" spans="1:54" x14ac:dyDescent="0.25">
      <c r="A38" t="s">
        <v>440</v>
      </c>
      <c r="B38" s="216" t="s">
        <v>839</v>
      </c>
      <c r="C38" s="216" t="s">
        <v>839</v>
      </c>
      <c r="E38" s="216" t="s">
        <v>148</v>
      </c>
      <c r="F38" s="216">
        <f t="shared" si="0"/>
        <v>25</v>
      </c>
      <c r="H38" t="s">
        <v>440</v>
      </c>
      <c r="I38" t="s">
        <v>2378</v>
      </c>
      <c r="J38" t="s">
        <v>799</v>
      </c>
      <c r="K38" t="s">
        <v>798</v>
      </c>
      <c r="L38">
        <v>276.44</v>
      </c>
      <c r="M38">
        <v>98.3</v>
      </c>
      <c r="N38">
        <v>88.46</v>
      </c>
      <c r="O38">
        <v>80.42</v>
      </c>
      <c r="P38">
        <v>76.27</v>
      </c>
      <c r="Q38">
        <v>45</v>
      </c>
      <c r="AU38">
        <v>276.44</v>
      </c>
      <c r="AV38">
        <v>98.3</v>
      </c>
      <c r="AW38">
        <v>88.46</v>
      </c>
      <c r="AX38">
        <v>80.42</v>
      </c>
      <c r="AY38">
        <v>76.27</v>
      </c>
      <c r="BB38">
        <v>45</v>
      </c>
    </row>
    <row r="39" spans="1:54" x14ac:dyDescent="0.25">
      <c r="A39" t="s">
        <v>441</v>
      </c>
      <c r="B39" s="216" t="s">
        <v>840</v>
      </c>
      <c r="C39" s="216" t="s">
        <v>840</v>
      </c>
      <c r="E39" s="216" t="s">
        <v>156</v>
      </c>
      <c r="F39" s="216">
        <f t="shared" si="0"/>
        <v>26</v>
      </c>
      <c r="H39" t="s">
        <v>441</v>
      </c>
      <c r="I39" t="s">
        <v>2378</v>
      </c>
      <c r="J39" t="s">
        <v>799</v>
      </c>
      <c r="K39" t="s">
        <v>798</v>
      </c>
      <c r="L39">
        <v>298.69</v>
      </c>
      <c r="M39">
        <v>106.21</v>
      </c>
      <c r="N39">
        <v>95.58</v>
      </c>
      <c r="O39">
        <v>86.89</v>
      </c>
      <c r="P39">
        <v>82.41</v>
      </c>
      <c r="Q39">
        <v>52</v>
      </c>
      <c r="AU39">
        <v>298.69</v>
      </c>
      <c r="AV39">
        <v>106.21</v>
      </c>
      <c r="AW39">
        <v>95.58</v>
      </c>
      <c r="AX39">
        <v>86.89</v>
      </c>
      <c r="AY39">
        <v>82.41</v>
      </c>
      <c r="BB39">
        <v>52</v>
      </c>
    </row>
    <row r="40" spans="1:54" x14ac:dyDescent="0.25">
      <c r="A40" t="s">
        <v>442</v>
      </c>
      <c r="B40" s="216" t="s">
        <v>841</v>
      </c>
      <c r="C40" s="216" t="s">
        <v>841</v>
      </c>
      <c r="E40" s="216" t="s">
        <v>164</v>
      </c>
      <c r="F40" s="216">
        <f t="shared" si="0"/>
        <v>27</v>
      </c>
      <c r="H40" t="s">
        <v>442</v>
      </c>
      <c r="I40" t="s">
        <v>2378</v>
      </c>
      <c r="J40" t="s">
        <v>799</v>
      </c>
      <c r="K40" t="s">
        <v>798</v>
      </c>
      <c r="L40">
        <v>312.45999999999998</v>
      </c>
      <c r="M40">
        <v>111.11</v>
      </c>
      <c r="N40">
        <v>99.99</v>
      </c>
      <c r="O40">
        <v>90.9</v>
      </c>
      <c r="P40">
        <v>86.21</v>
      </c>
      <c r="Q40">
        <v>56</v>
      </c>
      <c r="AU40">
        <v>312.45999999999998</v>
      </c>
      <c r="AV40">
        <v>111.11</v>
      </c>
      <c r="AW40">
        <v>99.99</v>
      </c>
      <c r="AX40">
        <v>90.9</v>
      </c>
      <c r="AY40">
        <v>86.21</v>
      </c>
      <c r="BB40">
        <v>56</v>
      </c>
    </row>
    <row r="41" spans="1:54" x14ac:dyDescent="0.25">
      <c r="A41" t="s">
        <v>443</v>
      </c>
      <c r="B41" s="216" t="s">
        <v>842</v>
      </c>
      <c r="C41" s="216" t="s">
        <v>842</v>
      </c>
      <c r="E41" s="216" t="s">
        <v>173</v>
      </c>
      <c r="F41" s="216">
        <f t="shared" si="0"/>
        <v>28</v>
      </c>
      <c r="H41" t="s">
        <v>443</v>
      </c>
      <c r="I41" t="s">
        <v>2378</v>
      </c>
      <c r="J41" t="s">
        <v>799</v>
      </c>
      <c r="K41" t="s">
        <v>798</v>
      </c>
      <c r="L41">
        <v>329.09</v>
      </c>
      <c r="M41">
        <v>117.02</v>
      </c>
      <c r="N41">
        <v>105.31</v>
      </c>
      <c r="O41">
        <v>95.73</v>
      </c>
      <c r="P41">
        <v>90.8</v>
      </c>
      <c r="Q41">
        <v>61</v>
      </c>
      <c r="AU41">
        <v>329.09</v>
      </c>
      <c r="AV41">
        <v>117.02</v>
      </c>
      <c r="AW41">
        <v>105.31</v>
      </c>
      <c r="AX41">
        <v>95.73</v>
      </c>
      <c r="AY41">
        <v>90.8</v>
      </c>
      <c r="BB41">
        <v>61</v>
      </c>
    </row>
    <row r="42" spans="1:54" x14ac:dyDescent="0.25">
      <c r="A42" t="s">
        <v>444</v>
      </c>
      <c r="B42" s="216" t="s">
        <v>843</v>
      </c>
      <c r="C42" s="216" t="s">
        <v>843</v>
      </c>
      <c r="E42" s="216" t="s">
        <v>179</v>
      </c>
      <c r="F42" s="216">
        <f t="shared" si="0"/>
        <v>29</v>
      </c>
      <c r="H42" t="s">
        <v>444</v>
      </c>
      <c r="I42" t="s">
        <v>2378</v>
      </c>
      <c r="J42" t="s">
        <v>799</v>
      </c>
      <c r="K42" t="s">
        <v>798</v>
      </c>
      <c r="L42">
        <v>363.18</v>
      </c>
      <c r="M42">
        <v>129.15</v>
      </c>
      <c r="N42">
        <v>116.22</v>
      </c>
      <c r="O42">
        <v>105.65</v>
      </c>
      <c r="P42">
        <v>100.2</v>
      </c>
      <c r="Q42">
        <v>66</v>
      </c>
      <c r="AU42">
        <v>363.18</v>
      </c>
      <c r="AV42">
        <v>129.15</v>
      </c>
      <c r="AW42">
        <v>116.22</v>
      </c>
      <c r="AX42">
        <v>105.65</v>
      </c>
      <c r="AY42">
        <v>100.2</v>
      </c>
      <c r="BB42">
        <v>66</v>
      </c>
    </row>
    <row r="43" spans="1:54" x14ac:dyDescent="0.25">
      <c r="A43" t="s">
        <v>445</v>
      </c>
      <c r="B43" s="216" t="s">
        <v>844</v>
      </c>
      <c r="C43" s="216" t="s">
        <v>844</v>
      </c>
      <c r="E43" s="216" t="s">
        <v>197</v>
      </c>
      <c r="F43" s="216">
        <f t="shared" si="0"/>
        <v>30</v>
      </c>
      <c r="H43" t="s">
        <v>445</v>
      </c>
      <c r="I43" t="s">
        <v>2378</v>
      </c>
      <c r="J43" t="s">
        <v>799</v>
      </c>
      <c r="K43" t="s">
        <v>798</v>
      </c>
      <c r="L43">
        <v>407.65</v>
      </c>
      <c r="M43">
        <v>144.96</v>
      </c>
      <c r="N43">
        <v>130.44999999999999</v>
      </c>
      <c r="O43">
        <v>118.59</v>
      </c>
      <c r="P43">
        <v>112.47</v>
      </c>
      <c r="Q43">
        <v>72</v>
      </c>
      <c r="AU43">
        <v>407.65</v>
      </c>
      <c r="AV43">
        <v>144.96</v>
      </c>
      <c r="AW43">
        <v>130.44999999999999</v>
      </c>
      <c r="AX43">
        <v>118.59</v>
      </c>
      <c r="AY43">
        <v>112.47</v>
      </c>
      <c r="BB43">
        <v>72</v>
      </c>
    </row>
    <row r="44" spans="1:54" x14ac:dyDescent="0.25">
      <c r="A44" t="s">
        <v>446</v>
      </c>
      <c r="B44" s="216" t="s">
        <v>845</v>
      </c>
      <c r="C44" s="216" t="s">
        <v>845</v>
      </c>
      <c r="E44" s="216" t="s">
        <v>200</v>
      </c>
      <c r="F44" s="216">
        <f t="shared" si="0"/>
        <v>31</v>
      </c>
      <c r="H44" t="s">
        <v>446</v>
      </c>
      <c r="I44" t="s">
        <v>2378</v>
      </c>
      <c r="J44" t="s">
        <v>799</v>
      </c>
      <c r="K44" t="s">
        <v>798</v>
      </c>
      <c r="L44">
        <v>424.04</v>
      </c>
      <c r="M44">
        <v>150.79</v>
      </c>
      <c r="N44">
        <v>135.69</v>
      </c>
      <c r="O44">
        <v>123.35</v>
      </c>
      <c r="P44">
        <v>116.99</v>
      </c>
      <c r="Q44">
        <v>77</v>
      </c>
      <c r="AU44">
        <v>424.04</v>
      </c>
      <c r="AV44">
        <v>150.79</v>
      </c>
      <c r="AW44">
        <v>135.69</v>
      </c>
      <c r="AX44">
        <v>123.35</v>
      </c>
      <c r="AY44">
        <v>116.99</v>
      </c>
      <c r="BB44">
        <v>77</v>
      </c>
    </row>
    <row r="45" spans="1:54" x14ac:dyDescent="0.25">
      <c r="A45" t="s">
        <v>447</v>
      </c>
      <c r="B45" s="216" t="s">
        <v>846</v>
      </c>
      <c r="C45" s="216" t="s">
        <v>846</v>
      </c>
      <c r="E45" s="216" t="s">
        <v>217</v>
      </c>
      <c r="F45" s="216">
        <f t="shared" si="0"/>
        <v>32</v>
      </c>
      <c r="H45" t="s">
        <v>447</v>
      </c>
      <c r="I45" t="s">
        <v>2378</v>
      </c>
      <c r="J45" t="s">
        <v>799</v>
      </c>
      <c r="K45" t="s">
        <v>798</v>
      </c>
      <c r="L45">
        <v>446.2</v>
      </c>
      <c r="M45">
        <v>158.66999999999999</v>
      </c>
      <c r="N45">
        <v>142.78</v>
      </c>
      <c r="O45">
        <v>129.80000000000001</v>
      </c>
      <c r="P45">
        <v>123.11</v>
      </c>
      <c r="Q45">
        <v>84</v>
      </c>
      <c r="AU45">
        <v>446.2</v>
      </c>
      <c r="AV45">
        <v>158.66999999999999</v>
      </c>
      <c r="AW45">
        <v>142.78</v>
      </c>
      <c r="AX45">
        <v>129.80000000000001</v>
      </c>
      <c r="AY45">
        <v>123.11</v>
      </c>
      <c r="BB45">
        <v>84</v>
      </c>
    </row>
    <row r="46" spans="1:54" x14ac:dyDescent="0.25">
      <c r="A46" t="s">
        <v>448</v>
      </c>
      <c r="B46" s="216" t="s">
        <v>847</v>
      </c>
      <c r="C46" s="216" t="s">
        <v>847</v>
      </c>
      <c r="E46" s="216" t="s">
        <v>223</v>
      </c>
      <c r="F46" s="216">
        <f t="shared" si="0"/>
        <v>33</v>
      </c>
      <c r="H46" t="s">
        <v>448</v>
      </c>
      <c r="I46" t="s">
        <v>2378</v>
      </c>
      <c r="J46" t="s">
        <v>799</v>
      </c>
      <c r="K46" t="s">
        <v>798</v>
      </c>
      <c r="L46">
        <v>460.14</v>
      </c>
      <c r="M46">
        <v>163.63</v>
      </c>
      <c r="N46">
        <v>147.25</v>
      </c>
      <c r="O46">
        <v>133.86000000000001</v>
      </c>
      <c r="P46">
        <v>126.95</v>
      </c>
      <c r="Q46">
        <v>88</v>
      </c>
      <c r="AU46">
        <v>460.14</v>
      </c>
      <c r="AV46">
        <v>163.63</v>
      </c>
      <c r="AW46">
        <v>147.25</v>
      </c>
      <c r="AX46">
        <v>133.86000000000001</v>
      </c>
      <c r="AY46">
        <v>126.95</v>
      </c>
      <c r="BB46">
        <v>88</v>
      </c>
    </row>
    <row r="47" spans="1:54" x14ac:dyDescent="0.25">
      <c r="A47" t="s">
        <v>449</v>
      </c>
      <c r="B47" s="216" t="s">
        <v>848</v>
      </c>
      <c r="C47" s="216" t="s">
        <v>848</v>
      </c>
      <c r="E47" s="216" t="s">
        <v>165</v>
      </c>
      <c r="F47" s="216">
        <f t="shared" si="0"/>
        <v>34</v>
      </c>
      <c r="H47" t="s">
        <v>449</v>
      </c>
      <c r="I47" t="s">
        <v>2378</v>
      </c>
      <c r="J47" t="s">
        <v>799</v>
      </c>
      <c r="K47" t="s">
        <v>798</v>
      </c>
      <c r="L47">
        <v>293.16000000000003</v>
      </c>
      <c r="M47">
        <v>104.25</v>
      </c>
      <c r="N47">
        <v>93.81</v>
      </c>
      <c r="O47">
        <v>85.28</v>
      </c>
      <c r="P47">
        <v>80.88</v>
      </c>
      <c r="Q47">
        <v>49</v>
      </c>
      <c r="AU47">
        <v>293.16000000000003</v>
      </c>
      <c r="AV47">
        <v>104.25</v>
      </c>
      <c r="AW47">
        <v>93.81</v>
      </c>
      <c r="AX47">
        <v>85.28</v>
      </c>
      <c r="AY47">
        <v>80.88</v>
      </c>
      <c r="BB47">
        <v>49</v>
      </c>
    </row>
    <row r="48" spans="1:54" x14ac:dyDescent="0.25">
      <c r="A48" t="s">
        <v>450</v>
      </c>
      <c r="B48" s="216" t="s">
        <v>849</v>
      </c>
      <c r="C48" s="216" t="s">
        <v>849</v>
      </c>
      <c r="E48" s="216" t="s">
        <v>671</v>
      </c>
      <c r="F48" s="216">
        <f t="shared" si="0"/>
        <v>35</v>
      </c>
      <c r="H48" t="s">
        <v>450</v>
      </c>
      <c r="I48" t="s">
        <v>2378</v>
      </c>
      <c r="J48" t="s">
        <v>799</v>
      </c>
      <c r="K48" t="s">
        <v>798</v>
      </c>
      <c r="L48">
        <v>307.26</v>
      </c>
      <c r="M48">
        <v>109.26</v>
      </c>
      <c r="N48">
        <v>98.32</v>
      </c>
      <c r="O48">
        <v>89.38</v>
      </c>
      <c r="P48">
        <v>84.77</v>
      </c>
      <c r="Q48">
        <v>53</v>
      </c>
      <c r="AU48">
        <v>307.26</v>
      </c>
      <c r="AV48">
        <v>109.26</v>
      </c>
      <c r="AW48">
        <v>98.32</v>
      </c>
      <c r="AX48">
        <v>89.38</v>
      </c>
      <c r="AY48">
        <v>84.77</v>
      </c>
      <c r="BB48">
        <v>53</v>
      </c>
    </row>
    <row r="49" spans="1:54" x14ac:dyDescent="0.25">
      <c r="A49" t="s">
        <v>451</v>
      </c>
      <c r="B49" s="216" t="s">
        <v>850</v>
      </c>
      <c r="C49" s="216" t="s">
        <v>850</v>
      </c>
      <c r="E49" s="216" t="s">
        <v>672</v>
      </c>
      <c r="F49" s="216">
        <f t="shared" si="0"/>
        <v>36</v>
      </c>
      <c r="H49" t="s">
        <v>451</v>
      </c>
      <c r="I49" t="s">
        <v>2378</v>
      </c>
      <c r="J49" t="s">
        <v>799</v>
      </c>
      <c r="K49" t="s">
        <v>798</v>
      </c>
      <c r="L49">
        <v>323.57</v>
      </c>
      <c r="M49">
        <v>115.06</v>
      </c>
      <c r="N49">
        <v>103.54</v>
      </c>
      <c r="O49">
        <v>94.13</v>
      </c>
      <c r="P49">
        <v>89.27</v>
      </c>
      <c r="Q49">
        <v>58</v>
      </c>
      <c r="AU49">
        <v>323.57</v>
      </c>
      <c r="AV49">
        <v>115.06</v>
      </c>
      <c r="AW49">
        <v>103.54</v>
      </c>
      <c r="AX49">
        <v>94.13</v>
      </c>
      <c r="AY49">
        <v>89.27</v>
      </c>
      <c r="BB49">
        <v>58</v>
      </c>
    </row>
    <row r="50" spans="1:54" x14ac:dyDescent="0.25">
      <c r="A50" t="s">
        <v>452</v>
      </c>
      <c r="B50" s="216" t="s">
        <v>851</v>
      </c>
      <c r="C50" s="216" t="s">
        <v>851</v>
      </c>
      <c r="E50" s="216" t="s">
        <v>237</v>
      </c>
      <c r="F50" s="216">
        <f t="shared" si="0"/>
        <v>37</v>
      </c>
      <c r="H50" t="s">
        <v>452</v>
      </c>
      <c r="I50" t="s">
        <v>2378</v>
      </c>
      <c r="J50" t="s">
        <v>799</v>
      </c>
      <c r="K50" t="s">
        <v>798</v>
      </c>
      <c r="L50">
        <v>562.03</v>
      </c>
      <c r="M50">
        <v>199.86</v>
      </c>
      <c r="N50">
        <v>179.85</v>
      </c>
      <c r="O50">
        <v>163.5</v>
      </c>
      <c r="P50">
        <v>155.06</v>
      </c>
      <c r="Q50">
        <v>152</v>
      </c>
      <c r="AU50">
        <v>562.03</v>
      </c>
      <c r="AV50">
        <v>199.86</v>
      </c>
      <c r="AW50">
        <v>179.85</v>
      </c>
      <c r="AX50">
        <v>163.5</v>
      </c>
      <c r="AY50">
        <v>155.06</v>
      </c>
      <c r="BB50">
        <v>152</v>
      </c>
    </row>
    <row r="51" spans="1:54" x14ac:dyDescent="0.25">
      <c r="A51" t="s">
        <v>453</v>
      </c>
      <c r="B51" s="216" t="s">
        <v>852</v>
      </c>
      <c r="C51" s="216" t="s">
        <v>852</v>
      </c>
      <c r="E51" s="216" t="s">
        <v>149</v>
      </c>
      <c r="F51" s="216">
        <f t="shared" si="0"/>
        <v>38</v>
      </c>
      <c r="H51" t="s">
        <v>453</v>
      </c>
      <c r="I51" t="s">
        <v>2378</v>
      </c>
      <c r="J51" t="s">
        <v>799</v>
      </c>
      <c r="K51" t="s">
        <v>798</v>
      </c>
      <c r="L51">
        <v>1153.1600000000001</v>
      </c>
      <c r="M51">
        <v>410.06</v>
      </c>
      <c r="N51">
        <v>369.01</v>
      </c>
      <c r="O51">
        <v>335.45</v>
      </c>
      <c r="P51">
        <v>318.16000000000003</v>
      </c>
      <c r="Q51">
        <v>79</v>
      </c>
      <c r="AU51">
        <v>1153.1600000000001</v>
      </c>
      <c r="AV51">
        <v>410.06</v>
      </c>
      <c r="AW51">
        <v>369.01</v>
      </c>
      <c r="AX51">
        <v>335.45</v>
      </c>
      <c r="AY51">
        <v>318.16000000000003</v>
      </c>
      <c r="BB51">
        <v>79</v>
      </c>
    </row>
    <row r="52" spans="1:54" x14ac:dyDescent="0.25">
      <c r="A52" t="s">
        <v>454</v>
      </c>
      <c r="B52" s="216" t="s">
        <v>853</v>
      </c>
      <c r="C52" s="216" t="s">
        <v>853</v>
      </c>
      <c r="E52" s="216" t="s">
        <v>157</v>
      </c>
      <c r="F52" s="216">
        <f t="shared" si="0"/>
        <v>39</v>
      </c>
      <c r="H52" t="s">
        <v>454</v>
      </c>
      <c r="I52" t="s">
        <v>2378</v>
      </c>
      <c r="J52" t="s">
        <v>799</v>
      </c>
      <c r="K52" t="s">
        <v>798</v>
      </c>
      <c r="L52">
        <v>1191.1500000000001</v>
      </c>
      <c r="M52">
        <v>423.57</v>
      </c>
      <c r="N52">
        <v>381.17</v>
      </c>
      <c r="O52">
        <v>346.51</v>
      </c>
      <c r="P52">
        <v>328.64</v>
      </c>
      <c r="Q52">
        <v>87</v>
      </c>
      <c r="AU52">
        <v>1191.1500000000001</v>
      </c>
      <c r="AV52">
        <v>423.57</v>
      </c>
      <c r="AW52">
        <v>381.17</v>
      </c>
      <c r="AX52">
        <v>346.51</v>
      </c>
      <c r="AY52">
        <v>328.64</v>
      </c>
      <c r="BB52">
        <v>87</v>
      </c>
    </row>
    <row r="53" spans="1:54" x14ac:dyDescent="0.25">
      <c r="A53" t="s">
        <v>455</v>
      </c>
      <c r="B53" s="216" t="s">
        <v>854</v>
      </c>
      <c r="C53" s="216" t="s">
        <v>854</v>
      </c>
      <c r="E53" s="216" t="s">
        <v>166</v>
      </c>
      <c r="F53" s="216">
        <f t="shared" si="0"/>
        <v>40</v>
      </c>
      <c r="H53" t="s">
        <v>455</v>
      </c>
      <c r="I53" t="s">
        <v>2378</v>
      </c>
      <c r="J53" t="s">
        <v>799</v>
      </c>
      <c r="K53" t="s">
        <v>798</v>
      </c>
      <c r="L53">
        <v>1258.32</v>
      </c>
      <c r="M53">
        <v>447.46</v>
      </c>
      <c r="N53">
        <v>402.66</v>
      </c>
      <c r="O53">
        <v>366.05</v>
      </c>
      <c r="P53">
        <v>347.17</v>
      </c>
      <c r="Q53">
        <v>95</v>
      </c>
      <c r="AU53">
        <v>1258.32</v>
      </c>
      <c r="AV53">
        <v>447.46</v>
      </c>
      <c r="AW53">
        <v>402.66</v>
      </c>
      <c r="AX53">
        <v>366.05</v>
      </c>
      <c r="AY53">
        <v>347.17</v>
      </c>
      <c r="BB53">
        <v>95</v>
      </c>
    </row>
    <row r="54" spans="1:54" x14ac:dyDescent="0.25">
      <c r="A54" t="s">
        <v>456</v>
      </c>
      <c r="B54" s="216" t="s">
        <v>855</v>
      </c>
      <c r="C54" s="216" t="s">
        <v>855</v>
      </c>
      <c r="E54" s="216" t="s">
        <v>174</v>
      </c>
      <c r="F54" s="216">
        <f t="shared" si="0"/>
        <v>41</v>
      </c>
      <c r="H54" t="s">
        <v>456</v>
      </c>
      <c r="I54" t="s">
        <v>2378</v>
      </c>
      <c r="J54" t="s">
        <v>799</v>
      </c>
      <c r="K54" t="s">
        <v>798</v>
      </c>
      <c r="L54">
        <v>1304.76</v>
      </c>
      <c r="M54">
        <v>463.97</v>
      </c>
      <c r="N54">
        <v>417.52</v>
      </c>
      <c r="O54">
        <v>379.56</v>
      </c>
      <c r="P54">
        <v>359.98</v>
      </c>
      <c r="Q54">
        <v>104</v>
      </c>
      <c r="AU54">
        <v>1304.76</v>
      </c>
      <c r="AV54">
        <v>463.97</v>
      </c>
      <c r="AW54">
        <v>417.52</v>
      </c>
      <c r="AX54">
        <v>379.56</v>
      </c>
      <c r="AY54">
        <v>359.98</v>
      </c>
      <c r="BB54">
        <v>104</v>
      </c>
    </row>
    <row r="55" spans="1:54" x14ac:dyDescent="0.25">
      <c r="A55" t="s">
        <v>457</v>
      </c>
      <c r="B55" s="216" t="s">
        <v>856</v>
      </c>
      <c r="C55" s="216" t="s">
        <v>856</v>
      </c>
      <c r="E55" s="216" t="s">
        <v>303</v>
      </c>
      <c r="F55" s="216">
        <f t="shared" si="0"/>
        <v>42</v>
      </c>
      <c r="H55" t="s">
        <v>457</v>
      </c>
      <c r="I55" t="s">
        <v>2378</v>
      </c>
      <c r="J55" t="s">
        <v>799</v>
      </c>
      <c r="K55" t="s">
        <v>798</v>
      </c>
      <c r="L55">
        <v>1363.19</v>
      </c>
      <c r="M55">
        <v>484.75</v>
      </c>
      <c r="N55">
        <v>436.22</v>
      </c>
      <c r="O55">
        <v>396.55</v>
      </c>
      <c r="P55">
        <v>376.1</v>
      </c>
      <c r="Q55">
        <v>111</v>
      </c>
      <c r="AU55">
        <v>1363.19</v>
      </c>
      <c r="AV55">
        <v>484.75</v>
      </c>
      <c r="AW55">
        <v>436.22</v>
      </c>
      <c r="AX55">
        <v>396.55</v>
      </c>
      <c r="AY55">
        <v>376.1</v>
      </c>
      <c r="BB55">
        <v>111</v>
      </c>
    </row>
    <row r="56" spans="1:54" x14ac:dyDescent="0.25">
      <c r="A56" t="s">
        <v>458</v>
      </c>
      <c r="B56" s="216" t="s">
        <v>857</v>
      </c>
      <c r="C56" s="216" t="s">
        <v>857</v>
      </c>
      <c r="E56" s="216" t="s">
        <v>673</v>
      </c>
      <c r="F56" s="216">
        <f t="shared" si="0"/>
        <v>43</v>
      </c>
      <c r="H56" t="s">
        <v>458</v>
      </c>
      <c r="I56" t="s">
        <v>2378</v>
      </c>
      <c r="J56" t="s">
        <v>799</v>
      </c>
      <c r="K56" t="s">
        <v>798</v>
      </c>
      <c r="L56">
        <v>1401.17</v>
      </c>
      <c r="M56">
        <v>498.26</v>
      </c>
      <c r="N56">
        <v>448.37</v>
      </c>
      <c r="O56">
        <v>407.6</v>
      </c>
      <c r="P56">
        <v>386.58</v>
      </c>
      <c r="Q56">
        <v>119</v>
      </c>
      <c r="AU56">
        <v>1401.17</v>
      </c>
      <c r="AV56">
        <v>498.26</v>
      </c>
      <c r="AW56">
        <v>448.37</v>
      </c>
      <c r="AX56">
        <v>407.6</v>
      </c>
      <c r="AY56">
        <v>386.58</v>
      </c>
      <c r="BB56">
        <v>119</v>
      </c>
    </row>
    <row r="57" spans="1:54" x14ac:dyDescent="0.25">
      <c r="A57" t="s">
        <v>459</v>
      </c>
      <c r="B57" s="216" t="s">
        <v>858</v>
      </c>
      <c r="C57" s="216" t="s">
        <v>858</v>
      </c>
      <c r="E57" s="216" t="s">
        <v>674</v>
      </c>
      <c r="F57" s="216">
        <f t="shared" si="0"/>
        <v>44</v>
      </c>
      <c r="H57" t="s">
        <v>459</v>
      </c>
      <c r="I57" t="s">
        <v>2378</v>
      </c>
      <c r="J57" t="s">
        <v>799</v>
      </c>
      <c r="K57" t="s">
        <v>798</v>
      </c>
      <c r="L57">
        <v>1481.65</v>
      </c>
      <c r="M57">
        <v>526.88</v>
      </c>
      <c r="N57">
        <v>474.13</v>
      </c>
      <c r="O57">
        <v>431.01</v>
      </c>
      <c r="P57">
        <v>408.79</v>
      </c>
      <c r="Q57">
        <v>113</v>
      </c>
      <c r="AU57">
        <v>1481.65</v>
      </c>
      <c r="AV57">
        <v>526.88</v>
      </c>
      <c r="AW57">
        <v>474.13</v>
      </c>
      <c r="AX57">
        <v>431.01</v>
      </c>
      <c r="AY57">
        <v>408.79</v>
      </c>
      <c r="BB57">
        <v>113</v>
      </c>
    </row>
    <row r="58" spans="1:54" x14ac:dyDescent="0.25">
      <c r="A58" t="s">
        <v>460</v>
      </c>
      <c r="B58" s="216" t="s">
        <v>859</v>
      </c>
      <c r="C58" s="216" t="s">
        <v>859</v>
      </c>
      <c r="E58" s="216" t="s">
        <v>675</v>
      </c>
      <c r="F58" s="216">
        <f t="shared" si="0"/>
        <v>45</v>
      </c>
      <c r="H58" t="s">
        <v>460</v>
      </c>
      <c r="I58" t="s">
        <v>2378</v>
      </c>
      <c r="J58" t="s">
        <v>799</v>
      </c>
      <c r="K58" t="s">
        <v>805</v>
      </c>
      <c r="L58">
        <v>1319.86</v>
      </c>
      <c r="M58">
        <v>469.34</v>
      </c>
      <c r="N58">
        <v>422.36</v>
      </c>
      <c r="O58">
        <v>383.95</v>
      </c>
      <c r="P58">
        <v>364.15</v>
      </c>
      <c r="Q58">
        <v>255</v>
      </c>
      <c r="AU58">
        <v>1319.86</v>
      </c>
      <c r="AV58">
        <v>469.34</v>
      </c>
      <c r="AW58">
        <v>422.36</v>
      </c>
      <c r="AX58">
        <v>383.95</v>
      </c>
      <c r="AY58">
        <v>364.15</v>
      </c>
      <c r="BB58">
        <v>255</v>
      </c>
    </row>
    <row r="59" spans="1:54" x14ac:dyDescent="0.25">
      <c r="A59" t="s">
        <v>461</v>
      </c>
      <c r="B59" s="216" t="s">
        <v>860</v>
      </c>
      <c r="C59" s="216" t="s">
        <v>860</v>
      </c>
      <c r="E59" s="216" t="s">
        <v>676</v>
      </c>
      <c r="F59" s="216">
        <f t="shared" si="0"/>
        <v>46</v>
      </c>
      <c r="H59" t="s">
        <v>461</v>
      </c>
      <c r="I59" t="s">
        <v>2378</v>
      </c>
      <c r="J59" t="s">
        <v>799</v>
      </c>
      <c r="K59" t="s">
        <v>805</v>
      </c>
      <c r="L59">
        <v>1356.95</v>
      </c>
      <c r="M59">
        <v>482.53</v>
      </c>
      <c r="N59">
        <v>434.22</v>
      </c>
      <c r="O59">
        <v>394.74</v>
      </c>
      <c r="P59">
        <v>374.38</v>
      </c>
      <c r="Q59">
        <v>265</v>
      </c>
      <c r="AU59">
        <v>1356.95</v>
      </c>
      <c r="AV59">
        <v>482.53</v>
      </c>
      <c r="AW59">
        <v>434.22</v>
      </c>
      <c r="AX59">
        <v>394.74</v>
      </c>
      <c r="AY59">
        <v>374.38</v>
      </c>
      <c r="BB59">
        <v>265</v>
      </c>
    </row>
    <row r="60" spans="1:54" x14ac:dyDescent="0.25">
      <c r="A60" t="s">
        <v>462</v>
      </c>
      <c r="B60" s="216" t="s">
        <v>861</v>
      </c>
      <c r="C60" s="216" t="s">
        <v>861</v>
      </c>
      <c r="E60" s="216" t="s">
        <v>677</v>
      </c>
      <c r="F60" s="216">
        <f t="shared" si="0"/>
        <v>47</v>
      </c>
      <c r="H60" t="s">
        <v>462</v>
      </c>
      <c r="I60" t="s">
        <v>2378</v>
      </c>
      <c r="J60" t="s">
        <v>799</v>
      </c>
      <c r="K60" t="s">
        <v>805</v>
      </c>
      <c r="L60">
        <v>1371.82</v>
      </c>
      <c r="M60">
        <v>487.82</v>
      </c>
      <c r="N60">
        <v>438.98</v>
      </c>
      <c r="O60">
        <v>399.06</v>
      </c>
      <c r="P60">
        <v>378.49</v>
      </c>
      <c r="Q60">
        <v>247</v>
      </c>
      <c r="AU60">
        <v>1371.82</v>
      </c>
      <c r="AV60">
        <v>487.82</v>
      </c>
      <c r="AW60">
        <v>438.98</v>
      </c>
      <c r="AX60">
        <v>399.06</v>
      </c>
      <c r="AY60">
        <v>378.49</v>
      </c>
      <c r="BB60">
        <v>247</v>
      </c>
    </row>
    <row r="61" spans="1:54" x14ac:dyDescent="0.25">
      <c r="A61" t="s">
        <v>463</v>
      </c>
      <c r="B61" s="216" t="s">
        <v>862</v>
      </c>
      <c r="C61" s="216" t="s">
        <v>862</v>
      </c>
      <c r="E61" s="216" t="s">
        <v>678</v>
      </c>
      <c r="F61" s="216">
        <f t="shared" si="0"/>
        <v>48</v>
      </c>
      <c r="H61" t="s">
        <v>463</v>
      </c>
      <c r="I61" t="s">
        <v>2378</v>
      </c>
      <c r="J61" t="s">
        <v>799</v>
      </c>
      <c r="K61" t="s">
        <v>805</v>
      </c>
      <c r="L61">
        <v>1394.03</v>
      </c>
      <c r="M61">
        <v>495.72</v>
      </c>
      <c r="N61">
        <v>446.09</v>
      </c>
      <c r="O61">
        <v>405.52</v>
      </c>
      <c r="P61">
        <v>384.61</v>
      </c>
      <c r="Q61">
        <v>275</v>
      </c>
      <c r="AU61">
        <v>1394.03</v>
      </c>
      <c r="AV61">
        <v>495.72</v>
      </c>
      <c r="AW61">
        <v>446.09</v>
      </c>
      <c r="AX61">
        <v>405.52</v>
      </c>
      <c r="AY61">
        <v>384.61</v>
      </c>
      <c r="BB61">
        <v>275</v>
      </c>
    </row>
    <row r="62" spans="1:54" x14ac:dyDescent="0.25">
      <c r="A62" t="s">
        <v>464</v>
      </c>
      <c r="B62" s="216" t="s">
        <v>863</v>
      </c>
      <c r="C62" s="216" t="s">
        <v>863</v>
      </c>
      <c r="E62" s="216" t="s">
        <v>679</v>
      </c>
      <c r="F62" s="216">
        <f t="shared" si="0"/>
        <v>49</v>
      </c>
      <c r="H62" t="s">
        <v>464</v>
      </c>
      <c r="I62" t="s">
        <v>2378</v>
      </c>
      <c r="J62" t="s">
        <v>799</v>
      </c>
      <c r="K62" t="s">
        <v>805</v>
      </c>
      <c r="L62">
        <v>1242.31</v>
      </c>
      <c r="M62">
        <v>441.77</v>
      </c>
      <c r="N62">
        <v>397.54</v>
      </c>
      <c r="O62">
        <v>361.39</v>
      </c>
      <c r="P62">
        <v>342.75</v>
      </c>
      <c r="Q62">
        <v>231</v>
      </c>
      <c r="AU62">
        <v>1242.31</v>
      </c>
      <c r="AV62">
        <v>441.77</v>
      </c>
      <c r="AW62">
        <v>397.54</v>
      </c>
      <c r="AX62">
        <v>361.39</v>
      </c>
      <c r="AY62">
        <v>342.75</v>
      </c>
      <c r="BB62">
        <v>231</v>
      </c>
    </row>
    <row r="63" spans="1:54" x14ac:dyDescent="0.25">
      <c r="A63" t="s">
        <v>465</v>
      </c>
      <c r="B63" s="216" t="s">
        <v>864</v>
      </c>
      <c r="C63" s="216" t="s">
        <v>864</v>
      </c>
      <c r="E63" s="216" t="s">
        <v>680</v>
      </c>
      <c r="F63" s="216">
        <f t="shared" si="0"/>
        <v>50</v>
      </c>
      <c r="H63" t="s">
        <v>465</v>
      </c>
      <c r="I63" t="s">
        <v>2378</v>
      </c>
      <c r="J63" t="s">
        <v>799</v>
      </c>
      <c r="K63" t="s">
        <v>805</v>
      </c>
      <c r="L63">
        <v>1279.4000000000001</v>
      </c>
      <c r="M63">
        <v>454.96</v>
      </c>
      <c r="N63">
        <v>409.41</v>
      </c>
      <c r="O63">
        <v>372.18</v>
      </c>
      <c r="P63">
        <v>352.99</v>
      </c>
      <c r="Q63">
        <v>241</v>
      </c>
      <c r="AU63">
        <v>1279.4000000000001</v>
      </c>
      <c r="AV63">
        <v>454.96</v>
      </c>
      <c r="AW63">
        <v>409.41</v>
      </c>
      <c r="AX63">
        <v>372.18</v>
      </c>
      <c r="AY63">
        <v>352.99</v>
      </c>
      <c r="BB63">
        <v>241</v>
      </c>
    </row>
    <row r="64" spans="1:54" x14ac:dyDescent="0.25">
      <c r="A64" t="s">
        <v>466</v>
      </c>
      <c r="B64" s="216" t="s">
        <v>865</v>
      </c>
      <c r="C64" s="216" t="s">
        <v>865</v>
      </c>
      <c r="E64" s="216" t="s">
        <v>681</v>
      </c>
      <c r="F64" s="216">
        <f t="shared" si="0"/>
        <v>51</v>
      </c>
      <c r="H64" t="s">
        <v>466</v>
      </c>
      <c r="I64" t="s">
        <v>2378</v>
      </c>
      <c r="J64" t="s">
        <v>799</v>
      </c>
      <c r="K64" t="s">
        <v>805</v>
      </c>
      <c r="L64">
        <v>1294.27</v>
      </c>
      <c r="M64">
        <v>460.24</v>
      </c>
      <c r="N64">
        <v>414.17</v>
      </c>
      <c r="O64">
        <v>376.5</v>
      </c>
      <c r="P64">
        <v>357.09</v>
      </c>
      <c r="Q64">
        <v>223</v>
      </c>
      <c r="AU64">
        <v>1294.27</v>
      </c>
      <c r="AV64">
        <v>460.24</v>
      </c>
      <c r="AW64">
        <v>414.17</v>
      </c>
      <c r="AX64">
        <v>376.5</v>
      </c>
      <c r="AY64">
        <v>357.09</v>
      </c>
      <c r="BB64">
        <v>223</v>
      </c>
    </row>
    <row r="65" spans="1:54" x14ac:dyDescent="0.25">
      <c r="A65" t="s">
        <v>467</v>
      </c>
      <c r="B65" s="216" t="s">
        <v>866</v>
      </c>
      <c r="C65" s="216" t="s">
        <v>866</v>
      </c>
      <c r="E65" s="216" t="s">
        <v>682</v>
      </c>
      <c r="F65" s="216">
        <f t="shared" si="0"/>
        <v>52</v>
      </c>
      <c r="H65" t="s">
        <v>467</v>
      </c>
      <c r="I65" t="s">
        <v>2378</v>
      </c>
      <c r="J65" t="s">
        <v>799</v>
      </c>
      <c r="K65" t="s">
        <v>805</v>
      </c>
      <c r="L65">
        <v>1316.48</v>
      </c>
      <c r="M65">
        <v>468.14</v>
      </c>
      <c r="N65">
        <v>421.27</v>
      </c>
      <c r="O65">
        <v>382.96</v>
      </c>
      <c r="P65">
        <v>363.22</v>
      </c>
      <c r="Q65">
        <v>251</v>
      </c>
      <c r="AU65">
        <v>1316.48</v>
      </c>
      <c r="AV65">
        <v>468.14</v>
      </c>
      <c r="AW65">
        <v>421.27</v>
      </c>
      <c r="AX65">
        <v>382.96</v>
      </c>
      <c r="AY65">
        <v>363.22</v>
      </c>
      <c r="BB65">
        <v>251</v>
      </c>
    </row>
    <row r="66" spans="1:54" x14ac:dyDescent="0.25">
      <c r="A66" t="s">
        <v>468</v>
      </c>
      <c r="B66" s="216" t="s">
        <v>867</v>
      </c>
      <c r="C66" s="216" t="s">
        <v>867</v>
      </c>
      <c r="E66" s="216" t="s">
        <v>201</v>
      </c>
      <c r="F66" s="216">
        <f t="shared" si="0"/>
        <v>53</v>
      </c>
      <c r="H66" t="s">
        <v>468</v>
      </c>
      <c r="I66" t="s">
        <v>2378</v>
      </c>
      <c r="J66" t="s">
        <v>799</v>
      </c>
      <c r="K66" t="s">
        <v>798</v>
      </c>
      <c r="L66">
        <v>451.14</v>
      </c>
      <c r="M66">
        <v>160.43</v>
      </c>
      <c r="N66">
        <v>144.37</v>
      </c>
      <c r="O66">
        <v>131.24</v>
      </c>
      <c r="P66">
        <v>124.47</v>
      </c>
      <c r="Q66">
        <v>28</v>
      </c>
      <c r="AU66">
        <v>451.14</v>
      </c>
      <c r="AV66">
        <v>160.43</v>
      </c>
      <c r="AW66">
        <v>144.37</v>
      </c>
      <c r="AX66">
        <v>131.24</v>
      </c>
      <c r="AY66">
        <v>124.47</v>
      </c>
      <c r="BB66">
        <v>28</v>
      </c>
    </row>
    <row r="67" spans="1:54" x14ac:dyDescent="0.25">
      <c r="A67" t="s">
        <v>469</v>
      </c>
      <c r="B67" s="216" t="s">
        <v>868</v>
      </c>
      <c r="C67" s="216" t="s">
        <v>868</v>
      </c>
      <c r="E67" s="216" t="s">
        <v>180</v>
      </c>
      <c r="F67" s="216">
        <f t="shared" si="0"/>
        <v>54</v>
      </c>
      <c r="H67" t="s">
        <v>469</v>
      </c>
      <c r="I67" t="s">
        <v>2378</v>
      </c>
      <c r="J67" t="s">
        <v>799</v>
      </c>
      <c r="K67" t="s">
        <v>798</v>
      </c>
      <c r="L67">
        <v>1120.4100000000001</v>
      </c>
      <c r="M67">
        <v>398.42</v>
      </c>
      <c r="N67">
        <v>358.53</v>
      </c>
      <c r="O67">
        <v>325.93</v>
      </c>
      <c r="P67">
        <v>309.12</v>
      </c>
      <c r="Q67">
        <v>99</v>
      </c>
      <c r="AU67">
        <v>1120.4100000000001</v>
      </c>
      <c r="AV67">
        <v>398.42</v>
      </c>
      <c r="AW67">
        <v>358.53</v>
      </c>
      <c r="AX67">
        <v>325.93</v>
      </c>
      <c r="AY67">
        <v>309.12</v>
      </c>
      <c r="BB67">
        <v>99</v>
      </c>
    </row>
    <row r="68" spans="1:54" x14ac:dyDescent="0.25">
      <c r="A68" t="s">
        <v>470</v>
      </c>
      <c r="B68" s="216" t="s">
        <v>869</v>
      </c>
      <c r="C68" s="216" t="s">
        <v>869</v>
      </c>
      <c r="E68" s="216" t="s">
        <v>683</v>
      </c>
      <c r="F68" s="216">
        <f t="shared" si="0"/>
        <v>55</v>
      </c>
      <c r="H68" t="s">
        <v>470</v>
      </c>
      <c r="I68" t="s">
        <v>2378</v>
      </c>
      <c r="J68" t="s">
        <v>799</v>
      </c>
      <c r="K68" t="s">
        <v>798</v>
      </c>
      <c r="L68">
        <v>1141.52</v>
      </c>
      <c r="M68">
        <v>405.93</v>
      </c>
      <c r="N68">
        <v>365.29</v>
      </c>
      <c r="O68">
        <v>332.07</v>
      </c>
      <c r="P68">
        <v>314.95</v>
      </c>
      <c r="Q68">
        <v>104</v>
      </c>
      <c r="AU68">
        <v>1141.52</v>
      </c>
      <c r="AV68">
        <v>405.93</v>
      </c>
      <c r="AW68">
        <v>365.29</v>
      </c>
      <c r="AX68">
        <v>332.07</v>
      </c>
      <c r="AY68">
        <v>314.95</v>
      </c>
      <c r="BB68">
        <v>104</v>
      </c>
    </row>
    <row r="69" spans="1:54" x14ac:dyDescent="0.25">
      <c r="A69" t="s">
        <v>471</v>
      </c>
      <c r="B69" s="216" t="s">
        <v>870</v>
      </c>
      <c r="C69" s="216" t="s">
        <v>870</v>
      </c>
      <c r="E69" s="216" t="s">
        <v>202</v>
      </c>
      <c r="F69" s="216">
        <f t="shared" si="0"/>
        <v>56</v>
      </c>
      <c r="H69" t="s">
        <v>471</v>
      </c>
      <c r="I69" t="s">
        <v>2378</v>
      </c>
      <c r="J69" t="s">
        <v>799</v>
      </c>
      <c r="K69" t="s">
        <v>798</v>
      </c>
      <c r="L69">
        <v>1215.76</v>
      </c>
      <c r="M69">
        <v>432.32</v>
      </c>
      <c r="N69">
        <v>389.04</v>
      </c>
      <c r="O69">
        <v>353.67</v>
      </c>
      <c r="P69">
        <v>335.43</v>
      </c>
      <c r="Q69">
        <v>115</v>
      </c>
      <c r="AU69">
        <v>1215.76</v>
      </c>
      <c r="AV69">
        <v>432.32</v>
      </c>
      <c r="AW69">
        <v>389.04</v>
      </c>
      <c r="AX69">
        <v>353.67</v>
      </c>
      <c r="AY69">
        <v>335.43</v>
      </c>
      <c r="BB69">
        <v>115</v>
      </c>
    </row>
    <row r="70" spans="1:54" x14ac:dyDescent="0.25">
      <c r="A70" t="s">
        <v>3697</v>
      </c>
      <c r="B70" s="216" t="s">
        <v>3699</v>
      </c>
      <c r="C70" s="216" t="s">
        <v>3699</v>
      </c>
      <c r="E70" s="216" t="s">
        <v>3701</v>
      </c>
      <c r="F70" s="216">
        <f t="shared" si="0"/>
        <v>57</v>
      </c>
      <c r="H70" t="s">
        <v>3697</v>
      </c>
      <c r="I70" t="s">
        <v>2378</v>
      </c>
      <c r="J70" t="s">
        <v>799</v>
      </c>
      <c r="K70" t="s">
        <v>798</v>
      </c>
      <c r="L70">
        <v>396.24</v>
      </c>
      <c r="M70">
        <v>140.9</v>
      </c>
      <c r="N70">
        <v>126.8</v>
      </c>
      <c r="O70">
        <v>115.27</v>
      </c>
      <c r="P70">
        <v>109.32</v>
      </c>
      <c r="Q70">
        <v>62</v>
      </c>
      <c r="AU70">
        <v>396.24</v>
      </c>
      <c r="AV70">
        <v>140.9</v>
      </c>
      <c r="AW70">
        <v>126.8</v>
      </c>
      <c r="AX70">
        <v>115.27</v>
      </c>
      <c r="AY70">
        <v>109.32</v>
      </c>
      <c r="BB70">
        <v>62</v>
      </c>
    </row>
    <row r="71" spans="1:54" x14ac:dyDescent="0.25">
      <c r="A71" t="s">
        <v>3698</v>
      </c>
      <c r="B71" s="216" t="s">
        <v>3700</v>
      </c>
      <c r="C71" s="216" t="s">
        <v>3700</v>
      </c>
      <c r="E71" s="216" t="s">
        <v>3702</v>
      </c>
      <c r="F71" s="216">
        <f t="shared" si="0"/>
        <v>58</v>
      </c>
      <c r="H71" t="s">
        <v>3698</v>
      </c>
      <c r="I71" t="s">
        <v>2378</v>
      </c>
      <c r="J71" t="s">
        <v>799</v>
      </c>
      <c r="K71" t="s">
        <v>798</v>
      </c>
      <c r="L71">
        <v>413.58</v>
      </c>
      <c r="M71">
        <v>147.07</v>
      </c>
      <c r="N71">
        <v>132.35</v>
      </c>
      <c r="O71">
        <v>120.31</v>
      </c>
      <c r="P71">
        <v>114.11</v>
      </c>
      <c r="Q71">
        <v>66</v>
      </c>
      <c r="AU71">
        <v>413.58</v>
      </c>
      <c r="AV71">
        <v>147.07</v>
      </c>
      <c r="AW71">
        <v>132.35</v>
      </c>
      <c r="AX71">
        <v>120.31</v>
      </c>
      <c r="AY71">
        <v>114.11</v>
      </c>
      <c r="BB71">
        <v>66</v>
      </c>
    </row>
    <row r="72" spans="1:54" x14ac:dyDescent="0.25">
      <c r="A72" t="s">
        <v>472</v>
      </c>
      <c r="B72" s="216" t="s">
        <v>877</v>
      </c>
      <c r="C72" s="216" t="s">
        <v>877</v>
      </c>
      <c r="E72" s="216" t="s">
        <v>685</v>
      </c>
      <c r="F72" s="216">
        <f t="shared" si="0"/>
        <v>59</v>
      </c>
      <c r="H72" t="s">
        <v>472</v>
      </c>
      <c r="I72" t="s">
        <v>2378</v>
      </c>
      <c r="J72" t="s">
        <v>799</v>
      </c>
      <c r="K72" t="s">
        <v>798</v>
      </c>
      <c r="L72">
        <v>430.73</v>
      </c>
      <c r="M72">
        <v>153.16999999999999</v>
      </c>
      <c r="N72">
        <v>137.83000000000001</v>
      </c>
      <c r="O72">
        <v>125.3</v>
      </c>
      <c r="P72">
        <v>118.84</v>
      </c>
      <c r="Q72">
        <v>70</v>
      </c>
      <c r="AU72">
        <v>430.73</v>
      </c>
      <c r="AV72">
        <v>153.16999999999999</v>
      </c>
      <c r="AW72">
        <v>137.83000000000001</v>
      </c>
      <c r="AX72">
        <v>125.3</v>
      </c>
      <c r="AY72">
        <v>118.84</v>
      </c>
      <c r="BB72">
        <v>70</v>
      </c>
    </row>
    <row r="73" spans="1:54" x14ac:dyDescent="0.25">
      <c r="A73" t="s">
        <v>473</v>
      </c>
      <c r="B73" s="216" t="s">
        <v>878</v>
      </c>
      <c r="C73" s="216" t="s">
        <v>878</v>
      </c>
      <c r="E73" s="216" t="s">
        <v>218</v>
      </c>
      <c r="F73" s="216">
        <f t="shared" si="0"/>
        <v>60</v>
      </c>
      <c r="H73" t="s">
        <v>473</v>
      </c>
      <c r="I73" t="s">
        <v>2378</v>
      </c>
      <c r="J73" t="s">
        <v>799</v>
      </c>
      <c r="K73" t="s">
        <v>798</v>
      </c>
      <c r="L73">
        <v>445.69</v>
      </c>
      <c r="M73">
        <v>158.49</v>
      </c>
      <c r="N73">
        <v>142.62</v>
      </c>
      <c r="O73">
        <v>129.65</v>
      </c>
      <c r="P73">
        <v>122.97</v>
      </c>
      <c r="Q73">
        <v>74</v>
      </c>
      <c r="AU73">
        <v>445.69</v>
      </c>
      <c r="AV73">
        <v>158.49</v>
      </c>
      <c r="AW73">
        <v>142.62</v>
      </c>
      <c r="AX73">
        <v>129.65</v>
      </c>
      <c r="AY73">
        <v>122.97</v>
      </c>
      <c r="BB73">
        <v>74</v>
      </c>
    </row>
    <row r="74" spans="1:54" x14ac:dyDescent="0.25">
      <c r="A74" t="s">
        <v>474</v>
      </c>
      <c r="B74" s="216" t="s">
        <v>879</v>
      </c>
      <c r="C74" s="216" t="s">
        <v>879</v>
      </c>
      <c r="E74" s="216" t="s">
        <v>224</v>
      </c>
      <c r="F74" s="216">
        <f t="shared" si="0"/>
        <v>61</v>
      </c>
      <c r="H74" t="s">
        <v>474</v>
      </c>
      <c r="I74" t="s">
        <v>2378</v>
      </c>
      <c r="J74" t="s">
        <v>799</v>
      </c>
      <c r="K74" t="s">
        <v>798</v>
      </c>
      <c r="L74">
        <v>460.47</v>
      </c>
      <c r="M74">
        <v>163.74</v>
      </c>
      <c r="N74">
        <v>147.35</v>
      </c>
      <c r="O74">
        <v>133.94999999999999</v>
      </c>
      <c r="P74">
        <v>127.04</v>
      </c>
      <c r="Q74">
        <v>79</v>
      </c>
      <c r="AU74">
        <v>460.47</v>
      </c>
      <c r="AV74">
        <v>163.74</v>
      </c>
      <c r="AW74">
        <v>147.35</v>
      </c>
      <c r="AX74">
        <v>133.94999999999999</v>
      </c>
      <c r="AY74">
        <v>127.04</v>
      </c>
      <c r="BB74">
        <v>79</v>
      </c>
    </row>
    <row r="75" spans="1:54" x14ac:dyDescent="0.25">
      <c r="A75" t="s">
        <v>475</v>
      </c>
      <c r="B75" s="216" t="s">
        <v>880</v>
      </c>
      <c r="C75" s="216" t="s">
        <v>880</v>
      </c>
      <c r="E75" s="216" t="s">
        <v>686</v>
      </c>
      <c r="F75" s="216">
        <f t="shared" si="0"/>
        <v>62</v>
      </c>
      <c r="H75" t="s">
        <v>475</v>
      </c>
      <c r="I75" t="s">
        <v>2378</v>
      </c>
      <c r="J75" t="s">
        <v>799</v>
      </c>
      <c r="K75" t="s">
        <v>798</v>
      </c>
      <c r="L75">
        <v>477</v>
      </c>
      <c r="M75">
        <v>169.62</v>
      </c>
      <c r="N75">
        <v>152.63999999999999</v>
      </c>
      <c r="O75">
        <v>138.76</v>
      </c>
      <c r="P75">
        <v>131.6</v>
      </c>
      <c r="Q75">
        <v>83</v>
      </c>
      <c r="AU75">
        <v>477</v>
      </c>
      <c r="AV75">
        <v>169.62</v>
      </c>
      <c r="AW75">
        <v>152.63999999999999</v>
      </c>
      <c r="AX75">
        <v>138.76</v>
      </c>
      <c r="AY75">
        <v>131.6</v>
      </c>
      <c r="BB75">
        <v>83</v>
      </c>
    </row>
    <row r="76" spans="1:54" x14ac:dyDescent="0.25">
      <c r="A76" t="s">
        <v>476</v>
      </c>
      <c r="B76" s="216" t="s">
        <v>881</v>
      </c>
      <c r="C76" s="216" t="s">
        <v>881</v>
      </c>
      <c r="E76" s="216" t="s">
        <v>687</v>
      </c>
      <c r="F76" s="216">
        <f t="shared" si="0"/>
        <v>63</v>
      </c>
      <c r="H76" t="s">
        <v>476</v>
      </c>
      <c r="I76" t="s">
        <v>2378</v>
      </c>
      <c r="J76" t="s">
        <v>799</v>
      </c>
      <c r="K76" t="s">
        <v>798</v>
      </c>
      <c r="L76">
        <v>497.64</v>
      </c>
      <c r="M76">
        <v>176.96</v>
      </c>
      <c r="N76">
        <v>159.25</v>
      </c>
      <c r="O76">
        <v>144.76</v>
      </c>
      <c r="P76">
        <v>137.30000000000001</v>
      </c>
      <c r="Q76">
        <v>89</v>
      </c>
      <c r="AU76">
        <v>497.64</v>
      </c>
      <c r="AV76">
        <v>176.96</v>
      </c>
      <c r="AW76">
        <v>159.25</v>
      </c>
      <c r="AX76">
        <v>144.76</v>
      </c>
      <c r="AY76">
        <v>137.30000000000001</v>
      </c>
      <c r="BB76">
        <v>89</v>
      </c>
    </row>
    <row r="77" spans="1:54" x14ac:dyDescent="0.25">
      <c r="A77" t="s">
        <v>477</v>
      </c>
      <c r="B77" s="216" t="s">
        <v>885</v>
      </c>
      <c r="C77" s="216" t="s">
        <v>885</v>
      </c>
      <c r="E77" s="216" t="s">
        <v>690</v>
      </c>
      <c r="F77" s="216">
        <f t="shared" si="0"/>
        <v>64</v>
      </c>
      <c r="H77" t="s">
        <v>477</v>
      </c>
      <c r="I77" t="s">
        <v>2378</v>
      </c>
      <c r="J77" t="s">
        <v>799</v>
      </c>
      <c r="K77" t="s">
        <v>806</v>
      </c>
      <c r="L77">
        <v>636.20000000000005</v>
      </c>
      <c r="M77">
        <v>226.23</v>
      </c>
      <c r="N77">
        <v>203.58</v>
      </c>
      <c r="O77">
        <v>185.07</v>
      </c>
      <c r="P77">
        <v>175.53</v>
      </c>
      <c r="Q77">
        <v>139</v>
      </c>
      <c r="AU77">
        <v>636.20000000000005</v>
      </c>
      <c r="AV77">
        <v>226.23</v>
      </c>
      <c r="AW77">
        <v>203.58</v>
      </c>
      <c r="AX77">
        <v>185.07</v>
      </c>
      <c r="AY77">
        <v>175.53</v>
      </c>
      <c r="BB77">
        <v>139</v>
      </c>
    </row>
    <row r="78" spans="1:54" x14ac:dyDescent="0.25">
      <c r="A78" t="s">
        <v>478</v>
      </c>
      <c r="B78" s="216" t="s">
        <v>886</v>
      </c>
      <c r="C78" s="216" t="s">
        <v>886</v>
      </c>
      <c r="E78" s="216" t="s">
        <v>691</v>
      </c>
      <c r="F78" s="216">
        <f t="shared" si="0"/>
        <v>65</v>
      </c>
      <c r="H78" t="s">
        <v>478</v>
      </c>
      <c r="I78" t="s">
        <v>2378</v>
      </c>
      <c r="J78" t="s">
        <v>799</v>
      </c>
      <c r="K78" t="s">
        <v>806</v>
      </c>
      <c r="L78">
        <v>656.73</v>
      </c>
      <c r="M78">
        <v>233.53</v>
      </c>
      <c r="N78">
        <v>210.15</v>
      </c>
      <c r="O78">
        <v>191.04</v>
      </c>
      <c r="P78">
        <v>181.19</v>
      </c>
      <c r="Q78">
        <v>145</v>
      </c>
      <c r="AU78">
        <v>656.73</v>
      </c>
      <c r="AV78">
        <v>233.53</v>
      </c>
      <c r="AW78">
        <v>210.15</v>
      </c>
      <c r="AX78">
        <v>191.04</v>
      </c>
      <c r="AY78">
        <v>181.19</v>
      </c>
      <c r="BB78">
        <v>145</v>
      </c>
    </row>
    <row r="79" spans="1:54" x14ac:dyDescent="0.25">
      <c r="A79" t="s">
        <v>479</v>
      </c>
      <c r="B79" s="216" t="s">
        <v>887</v>
      </c>
      <c r="C79" s="216" t="s">
        <v>887</v>
      </c>
      <c r="E79" s="216" t="s">
        <v>692</v>
      </c>
      <c r="F79" s="216">
        <f t="shared" si="0"/>
        <v>66</v>
      </c>
      <c r="H79" t="s">
        <v>479</v>
      </c>
      <c r="I79" t="s">
        <v>2378</v>
      </c>
      <c r="J79" t="s">
        <v>799</v>
      </c>
      <c r="K79" t="s">
        <v>806</v>
      </c>
      <c r="L79">
        <v>680.62</v>
      </c>
      <c r="M79">
        <v>242.03</v>
      </c>
      <c r="N79">
        <v>217.8</v>
      </c>
      <c r="O79">
        <v>197.99</v>
      </c>
      <c r="P79">
        <v>187.78</v>
      </c>
      <c r="Q79">
        <v>154</v>
      </c>
      <c r="AU79">
        <v>680.62</v>
      </c>
      <c r="AV79">
        <v>242.03</v>
      </c>
      <c r="AW79">
        <v>217.8</v>
      </c>
      <c r="AX79">
        <v>197.99</v>
      </c>
      <c r="AY79">
        <v>187.78</v>
      </c>
      <c r="BB79">
        <v>154</v>
      </c>
    </row>
    <row r="80" spans="1:54" x14ac:dyDescent="0.25">
      <c r="A80" t="s">
        <v>480</v>
      </c>
      <c r="B80" s="216" t="s">
        <v>888</v>
      </c>
      <c r="C80" s="216" t="s">
        <v>888</v>
      </c>
      <c r="E80" s="216" t="s">
        <v>693</v>
      </c>
      <c r="F80" s="216">
        <f t="shared" ref="F80:F143" si="1">+F79+1</f>
        <v>67</v>
      </c>
      <c r="H80" t="s">
        <v>480</v>
      </c>
      <c r="I80" t="s">
        <v>2378</v>
      </c>
      <c r="J80" t="s">
        <v>799</v>
      </c>
      <c r="K80" t="s">
        <v>806</v>
      </c>
      <c r="L80">
        <v>689.58</v>
      </c>
      <c r="M80">
        <v>245.22</v>
      </c>
      <c r="N80">
        <v>220.67</v>
      </c>
      <c r="O80">
        <v>200.6</v>
      </c>
      <c r="P80">
        <v>190.26</v>
      </c>
      <c r="Q80">
        <v>158</v>
      </c>
      <c r="AU80">
        <v>689.58</v>
      </c>
      <c r="AV80">
        <v>245.22</v>
      </c>
      <c r="AW80">
        <v>220.67</v>
      </c>
      <c r="AX80">
        <v>200.6</v>
      </c>
      <c r="AY80">
        <v>190.26</v>
      </c>
      <c r="BB80">
        <v>158</v>
      </c>
    </row>
    <row r="81" spans="1:54" x14ac:dyDescent="0.25">
      <c r="A81" t="s">
        <v>481</v>
      </c>
      <c r="B81" s="216" t="s">
        <v>889</v>
      </c>
      <c r="C81" s="216" t="s">
        <v>889</v>
      </c>
      <c r="E81" s="216" t="s">
        <v>249</v>
      </c>
      <c r="F81" s="216">
        <f t="shared" si="1"/>
        <v>68</v>
      </c>
      <c r="H81" t="s">
        <v>481</v>
      </c>
      <c r="I81" t="s">
        <v>2378</v>
      </c>
      <c r="J81" t="s">
        <v>799</v>
      </c>
      <c r="K81" t="s">
        <v>806</v>
      </c>
      <c r="L81">
        <v>681.12</v>
      </c>
      <c r="M81">
        <v>242.21</v>
      </c>
      <c r="N81">
        <v>217.96</v>
      </c>
      <c r="O81">
        <v>198.14</v>
      </c>
      <c r="P81">
        <v>187.92</v>
      </c>
      <c r="Q81">
        <v>153</v>
      </c>
      <c r="AU81">
        <v>681.12</v>
      </c>
      <c r="AV81">
        <v>242.21</v>
      </c>
      <c r="AW81">
        <v>217.96</v>
      </c>
      <c r="AX81">
        <v>198.14</v>
      </c>
      <c r="AY81">
        <v>187.92</v>
      </c>
      <c r="BB81">
        <v>153</v>
      </c>
    </row>
    <row r="82" spans="1:54" x14ac:dyDescent="0.25">
      <c r="A82" t="s">
        <v>482</v>
      </c>
      <c r="B82" s="216" t="s">
        <v>890</v>
      </c>
      <c r="C82" s="216" t="s">
        <v>890</v>
      </c>
      <c r="E82" s="216" t="s">
        <v>251</v>
      </c>
      <c r="F82" s="216">
        <f t="shared" si="1"/>
        <v>69</v>
      </c>
      <c r="H82" t="s">
        <v>482</v>
      </c>
      <c r="I82" t="s">
        <v>2378</v>
      </c>
      <c r="J82" t="s">
        <v>799</v>
      </c>
      <c r="K82" t="s">
        <v>806</v>
      </c>
      <c r="L82">
        <v>704.27</v>
      </c>
      <c r="M82">
        <v>250.44</v>
      </c>
      <c r="N82">
        <v>225.37</v>
      </c>
      <c r="O82">
        <v>204.87</v>
      </c>
      <c r="P82">
        <v>194.31</v>
      </c>
      <c r="Q82">
        <v>161</v>
      </c>
      <c r="AU82">
        <v>704.27</v>
      </c>
      <c r="AV82">
        <v>250.44</v>
      </c>
      <c r="AW82">
        <v>225.37</v>
      </c>
      <c r="AX82">
        <v>204.87</v>
      </c>
      <c r="AY82">
        <v>194.31</v>
      </c>
      <c r="BB82">
        <v>161</v>
      </c>
    </row>
    <row r="83" spans="1:54" x14ac:dyDescent="0.25">
      <c r="A83" t="s">
        <v>483</v>
      </c>
      <c r="B83" s="216" t="s">
        <v>891</v>
      </c>
      <c r="C83" s="216" t="s">
        <v>891</v>
      </c>
      <c r="E83" s="216" t="s">
        <v>694</v>
      </c>
      <c r="F83" s="216">
        <f t="shared" si="1"/>
        <v>70</v>
      </c>
      <c r="H83" t="s">
        <v>483</v>
      </c>
      <c r="I83" t="s">
        <v>2378</v>
      </c>
      <c r="J83" t="s">
        <v>799</v>
      </c>
      <c r="K83" t="s">
        <v>806</v>
      </c>
      <c r="L83">
        <v>735.26</v>
      </c>
      <c r="M83">
        <v>261.45999999999998</v>
      </c>
      <c r="N83">
        <v>235.28</v>
      </c>
      <c r="O83">
        <v>213.89</v>
      </c>
      <c r="P83">
        <v>202.86</v>
      </c>
      <c r="Q83">
        <v>174</v>
      </c>
      <c r="AU83">
        <v>735.26</v>
      </c>
      <c r="AV83">
        <v>261.45999999999998</v>
      </c>
      <c r="AW83">
        <v>235.28</v>
      </c>
      <c r="AX83">
        <v>213.89</v>
      </c>
      <c r="AY83">
        <v>202.86</v>
      </c>
      <c r="BB83">
        <v>174</v>
      </c>
    </row>
    <row r="84" spans="1:54" x14ac:dyDescent="0.25">
      <c r="A84" t="s">
        <v>484</v>
      </c>
      <c r="B84" s="216" t="s">
        <v>892</v>
      </c>
      <c r="C84" s="216" t="s">
        <v>892</v>
      </c>
      <c r="E84" s="216" t="s">
        <v>253</v>
      </c>
      <c r="F84" s="216">
        <f t="shared" si="1"/>
        <v>71</v>
      </c>
      <c r="H84" t="s">
        <v>484</v>
      </c>
      <c r="I84" t="s">
        <v>2378</v>
      </c>
      <c r="J84" t="s">
        <v>799</v>
      </c>
      <c r="K84" t="s">
        <v>806</v>
      </c>
      <c r="L84">
        <v>744.39</v>
      </c>
      <c r="M84">
        <v>264.70999999999998</v>
      </c>
      <c r="N84">
        <v>238.21</v>
      </c>
      <c r="O84">
        <v>216.54</v>
      </c>
      <c r="P84">
        <v>205.38</v>
      </c>
      <c r="Q84">
        <v>175</v>
      </c>
      <c r="AU84">
        <v>744.39</v>
      </c>
      <c r="AV84">
        <v>264.70999999999998</v>
      </c>
      <c r="AW84">
        <v>238.21</v>
      </c>
      <c r="AX84">
        <v>216.54</v>
      </c>
      <c r="AY84">
        <v>205.38</v>
      </c>
      <c r="BB84">
        <v>175</v>
      </c>
    </row>
    <row r="85" spans="1:54" x14ac:dyDescent="0.25">
      <c r="A85" t="s">
        <v>485</v>
      </c>
      <c r="B85" s="216" t="s">
        <v>893</v>
      </c>
      <c r="C85" s="216" t="s">
        <v>893</v>
      </c>
      <c r="E85" s="216" t="s">
        <v>250</v>
      </c>
      <c r="F85" s="216">
        <f t="shared" si="1"/>
        <v>72</v>
      </c>
      <c r="H85" t="s">
        <v>485</v>
      </c>
      <c r="I85" t="s">
        <v>2378</v>
      </c>
      <c r="J85" t="s">
        <v>799</v>
      </c>
      <c r="K85" t="s">
        <v>806</v>
      </c>
      <c r="L85">
        <v>899.99</v>
      </c>
      <c r="M85">
        <v>320.04000000000002</v>
      </c>
      <c r="N85">
        <v>288</v>
      </c>
      <c r="O85">
        <v>261.81</v>
      </c>
      <c r="P85">
        <v>248.31</v>
      </c>
      <c r="Q85">
        <v>188</v>
      </c>
      <c r="AU85">
        <v>899.99</v>
      </c>
      <c r="AV85">
        <v>320.04000000000002</v>
      </c>
      <c r="AW85">
        <v>288</v>
      </c>
      <c r="AX85">
        <v>261.81</v>
      </c>
      <c r="AY85">
        <v>248.31</v>
      </c>
      <c r="BB85">
        <v>188</v>
      </c>
    </row>
    <row r="86" spans="1:54" x14ac:dyDescent="0.25">
      <c r="A86" t="s">
        <v>486</v>
      </c>
      <c r="B86" s="216" t="s">
        <v>894</v>
      </c>
      <c r="C86" s="216" t="s">
        <v>894</v>
      </c>
      <c r="E86" s="216" t="s">
        <v>252</v>
      </c>
      <c r="F86" s="216">
        <f t="shared" si="1"/>
        <v>73</v>
      </c>
      <c r="H86" t="s">
        <v>486</v>
      </c>
      <c r="I86" t="s">
        <v>2378</v>
      </c>
      <c r="J86" t="s">
        <v>799</v>
      </c>
      <c r="K86" t="s">
        <v>806</v>
      </c>
      <c r="L86">
        <v>925.94</v>
      </c>
      <c r="M86">
        <v>329.26</v>
      </c>
      <c r="N86">
        <v>296.3</v>
      </c>
      <c r="O86">
        <v>269.36</v>
      </c>
      <c r="P86">
        <v>255.47</v>
      </c>
      <c r="Q86">
        <v>196</v>
      </c>
      <c r="AU86">
        <v>925.94</v>
      </c>
      <c r="AV86">
        <v>329.26</v>
      </c>
      <c r="AW86">
        <v>296.3</v>
      </c>
      <c r="AX86">
        <v>269.36</v>
      </c>
      <c r="AY86">
        <v>255.47</v>
      </c>
      <c r="BB86">
        <v>196</v>
      </c>
    </row>
    <row r="87" spans="1:54" x14ac:dyDescent="0.25">
      <c r="A87" t="s">
        <v>487</v>
      </c>
      <c r="B87" s="216" t="s">
        <v>895</v>
      </c>
      <c r="C87" s="216" t="s">
        <v>895</v>
      </c>
      <c r="E87" s="216" t="s">
        <v>695</v>
      </c>
      <c r="F87" s="216">
        <f t="shared" si="1"/>
        <v>74</v>
      </c>
      <c r="H87" t="s">
        <v>487</v>
      </c>
      <c r="I87" t="s">
        <v>2378</v>
      </c>
      <c r="J87" t="s">
        <v>799</v>
      </c>
      <c r="K87" t="s">
        <v>806</v>
      </c>
      <c r="L87">
        <v>959.76</v>
      </c>
      <c r="M87">
        <v>341.29</v>
      </c>
      <c r="N87">
        <v>307.12</v>
      </c>
      <c r="O87">
        <v>279.19</v>
      </c>
      <c r="P87">
        <v>264.8</v>
      </c>
      <c r="Q87">
        <v>208</v>
      </c>
      <c r="AU87">
        <v>959.76</v>
      </c>
      <c r="AV87">
        <v>341.29</v>
      </c>
      <c r="AW87">
        <v>307.12</v>
      </c>
      <c r="AX87">
        <v>279.19</v>
      </c>
      <c r="AY87">
        <v>264.8</v>
      </c>
      <c r="BB87">
        <v>208</v>
      </c>
    </row>
    <row r="88" spans="1:54" x14ac:dyDescent="0.25">
      <c r="A88" t="s">
        <v>488</v>
      </c>
      <c r="B88" s="216" t="s">
        <v>896</v>
      </c>
      <c r="C88" s="216" t="s">
        <v>896</v>
      </c>
      <c r="E88" s="216" t="s">
        <v>254</v>
      </c>
      <c r="F88" s="216">
        <f t="shared" si="1"/>
        <v>75</v>
      </c>
      <c r="H88" t="s">
        <v>488</v>
      </c>
      <c r="I88" t="s">
        <v>2378</v>
      </c>
      <c r="J88" t="s">
        <v>799</v>
      </c>
      <c r="K88" t="s">
        <v>806</v>
      </c>
      <c r="L88">
        <v>968.07</v>
      </c>
      <c r="M88">
        <v>344.25</v>
      </c>
      <c r="N88">
        <v>309.77999999999997</v>
      </c>
      <c r="O88">
        <v>281.61</v>
      </c>
      <c r="P88">
        <v>267.08999999999997</v>
      </c>
      <c r="Q88">
        <v>211</v>
      </c>
      <c r="AU88">
        <v>968.07</v>
      </c>
      <c r="AV88">
        <v>344.25</v>
      </c>
      <c r="AW88">
        <v>309.77999999999997</v>
      </c>
      <c r="AX88">
        <v>281.61</v>
      </c>
      <c r="AY88">
        <v>267.08999999999997</v>
      </c>
      <c r="BB88">
        <v>211</v>
      </c>
    </row>
    <row r="89" spans="1:54" x14ac:dyDescent="0.25">
      <c r="A89" t="s">
        <v>489</v>
      </c>
      <c r="B89" s="216" t="s">
        <v>897</v>
      </c>
      <c r="C89" s="216" t="s">
        <v>897</v>
      </c>
      <c r="E89" s="216" t="s">
        <v>696</v>
      </c>
      <c r="F89" s="216">
        <f t="shared" si="1"/>
        <v>76</v>
      </c>
      <c r="H89" t="s">
        <v>489</v>
      </c>
      <c r="I89" t="s">
        <v>2378</v>
      </c>
      <c r="J89" t="s">
        <v>799</v>
      </c>
      <c r="K89" t="s">
        <v>806</v>
      </c>
      <c r="L89">
        <v>988.33</v>
      </c>
      <c r="M89">
        <v>351.45</v>
      </c>
      <c r="N89">
        <v>316.27</v>
      </c>
      <c r="O89">
        <v>287.51</v>
      </c>
      <c r="P89">
        <v>272.68</v>
      </c>
      <c r="Q89">
        <v>217</v>
      </c>
      <c r="AU89">
        <v>988.33</v>
      </c>
      <c r="AV89">
        <v>351.45</v>
      </c>
      <c r="AW89">
        <v>316.27</v>
      </c>
      <c r="AX89">
        <v>287.51</v>
      </c>
      <c r="AY89">
        <v>272.68</v>
      </c>
      <c r="BB89">
        <v>217</v>
      </c>
    </row>
    <row r="90" spans="1:54" x14ac:dyDescent="0.25">
      <c r="A90" t="s">
        <v>490</v>
      </c>
      <c r="B90" s="216" t="s">
        <v>898</v>
      </c>
      <c r="C90" s="216" t="s">
        <v>898</v>
      </c>
      <c r="E90" s="216" t="s">
        <v>697</v>
      </c>
      <c r="F90" s="216">
        <f t="shared" si="1"/>
        <v>77</v>
      </c>
      <c r="H90" t="s">
        <v>490</v>
      </c>
      <c r="I90" t="s">
        <v>2378</v>
      </c>
      <c r="J90" t="s">
        <v>799</v>
      </c>
      <c r="K90" t="s">
        <v>806</v>
      </c>
      <c r="L90">
        <v>1023.34</v>
      </c>
      <c r="M90">
        <v>363.9</v>
      </c>
      <c r="N90">
        <v>327.47000000000003</v>
      </c>
      <c r="O90">
        <v>297.69</v>
      </c>
      <c r="P90">
        <v>282.33999999999997</v>
      </c>
      <c r="Q90">
        <v>227</v>
      </c>
      <c r="AU90">
        <v>1023.34</v>
      </c>
      <c r="AV90">
        <v>363.9</v>
      </c>
      <c r="AW90">
        <v>327.47000000000003</v>
      </c>
      <c r="AX90">
        <v>297.69</v>
      </c>
      <c r="AY90">
        <v>282.33999999999997</v>
      </c>
      <c r="BB90">
        <v>227</v>
      </c>
    </row>
    <row r="91" spans="1:54" x14ac:dyDescent="0.25">
      <c r="A91" t="s">
        <v>491</v>
      </c>
      <c r="B91" s="216" t="s">
        <v>899</v>
      </c>
      <c r="C91" s="216" t="s">
        <v>899</v>
      </c>
      <c r="E91" s="216" t="s">
        <v>698</v>
      </c>
      <c r="F91" s="216">
        <f t="shared" si="1"/>
        <v>78</v>
      </c>
      <c r="H91" t="s">
        <v>491</v>
      </c>
      <c r="I91" t="s">
        <v>2378</v>
      </c>
      <c r="J91" t="s">
        <v>799</v>
      </c>
      <c r="K91" t="s">
        <v>806</v>
      </c>
      <c r="L91">
        <v>1060.44</v>
      </c>
      <c r="M91">
        <v>377.09</v>
      </c>
      <c r="N91">
        <v>339.34</v>
      </c>
      <c r="O91">
        <v>308.48</v>
      </c>
      <c r="P91">
        <v>292.58</v>
      </c>
      <c r="Q91">
        <v>242</v>
      </c>
      <c r="AU91">
        <v>1060.44</v>
      </c>
      <c r="AV91">
        <v>377.09</v>
      </c>
      <c r="AW91">
        <v>339.34</v>
      </c>
      <c r="AX91">
        <v>308.48</v>
      </c>
      <c r="AY91">
        <v>292.58</v>
      </c>
      <c r="BB91">
        <v>242</v>
      </c>
    </row>
    <row r="92" spans="1:54" x14ac:dyDescent="0.25">
      <c r="A92" t="s">
        <v>492</v>
      </c>
      <c r="B92" s="216" t="s">
        <v>900</v>
      </c>
      <c r="C92" s="216" t="s">
        <v>900</v>
      </c>
      <c r="E92" s="216" t="s">
        <v>699</v>
      </c>
      <c r="F92" s="216">
        <f t="shared" si="1"/>
        <v>79</v>
      </c>
      <c r="H92" t="s">
        <v>492</v>
      </c>
      <c r="I92" t="s">
        <v>2378</v>
      </c>
      <c r="J92" t="s">
        <v>799</v>
      </c>
      <c r="K92" t="s">
        <v>806</v>
      </c>
      <c r="L92">
        <v>1075.76</v>
      </c>
      <c r="M92">
        <v>382.54</v>
      </c>
      <c r="N92">
        <v>344.24</v>
      </c>
      <c r="O92">
        <v>312.94</v>
      </c>
      <c r="P92">
        <v>296.8</v>
      </c>
      <c r="Q92">
        <v>246</v>
      </c>
      <c r="AU92">
        <v>1075.76</v>
      </c>
      <c r="AV92">
        <v>382.54</v>
      </c>
      <c r="AW92">
        <v>344.24</v>
      </c>
      <c r="AX92">
        <v>312.94</v>
      </c>
      <c r="AY92">
        <v>296.8</v>
      </c>
      <c r="BB92">
        <v>246</v>
      </c>
    </row>
    <row r="93" spans="1:54" x14ac:dyDescent="0.25">
      <c r="A93" t="s">
        <v>493</v>
      </c>
      <c r="B93" s="216" t="s">
        <v>901</v>
      </c>
      <c r="C93" s="216" t="s">
        <v>901</v>
      </c>
      <c r="E93" s="216" t="s">
        <v>150</v>
      </c>
      <c r="F93" s="216">
        <f t="shared" si="1"/>
        <v>80</v>
      </c>
      <c r="H93" t="s">
        <v>493</v>
      </c>
      <c r="I93" t="s">
        <v>2378</v>
      </c>
      <c r="J93" t="s">
        <v>799</v>
      </c>
      <c r="K93" t="s">
        <v>808</v>
      </c>
      <c r="L93">
        <v>484.12</v>
      </c>
      <c r="M93">
        <v>172.15</v>
      </c>
      <c r="N93">
        <v>154.91999999999999</v>
      </c>
      <c r="O93">
        <v>140.83000000000001</v>
      </c>
      <c r="P93">
        <v>133.57</v>
      </c>
      <c r="Q93">
        <v>48</v>
      </c>
      <c r="AU93">
        <v>484.12</v>
      </c>
      <c r="AV93">
        <v>172.15</v>
      </c>
      <c r="AW93">
        <v>154.91999999999999</v>
      </c>
      <c r="AX93">
        <v>140.83000000000001</v>
      </c>
      <c r="AY93">
        <v>133.57</v>
      </c>
      <c r="BB93">
        <v>48</v>
      </c>
    </row>
    <row r="94" spans="1:54" x14ac:dyDescent="0.25">
      <c r="A94" t="s">
        <v>494</v>
      </c>
      <c r="B94" s="216" t="s">
        <v>902</v>
      </c>
      <c r="C94" s="216" t="s">
        <v>902</v>
      </c>
      <c r="E94" s="216" t="s">
        <v>158</v>
      </c>
      <c r="F94" s="216">
        <f t="shared" si="1"/>
        <v>81</v>
      </c>
      <c r="H94" t="s">
        <v>494</v>
      </c>
      <c r="I94" t="s">
        <v>2378</v>
      </c>
      <c r="J94" t="s">
        <v>799</v>
      </c>
      <c r="K94" t="s">
        <v>808</v>
      </c>
      <c r="L94">
        <v>505.9</v>
      </c>
      <c r="M94">
        <v>179.9</v>
      </c>
      <c r="N94">
        <v>161.88999999999999</v>
      </c>
      <c r="O94">
        <v>147.16999999999999</v>
      </c>
      <c r="P94">
        <v>139.58000000000001</v>
      </c>
      <c r="Q94">
        <v>54</v>
      </c>
      <c r="AU94">
        <v>505.9</v>
      </c>
      <c r="AV94">
        <v>179.9</v>
      </c>
      <c r="AW94">
        <v>161.88999999999999</v>
      </c>
      <c r="AX94">
        <v>147.16999999999999</v>
      </c>
      <c r="AY94">
        <v>139.58000000000001</v>
      </c>
      <c r="BB94">
        <v>54</v>
      </c>
    </row>
    <row r="95" spans="1:54" x14ac:dyDescent="0.25">
      <c r="A95" t="s">
        <v>495</v>
      </c>
      <c r="B95" s="216" t="s">
        <v>903</v>
      </c>
      <c r="C95" s="216" t="s">
        <v>903</v>
      </c>
      <c r="E95" s="216" t="s">
        <v>167</v>
      </c>
      <c r="F95" s="216">
        <f t="shared" si="1"/>
        <v>82</v>
      </c>
      <c r="H95" t="s">
        <v>495</v>
      </c>
      <c r="I95" t="s">
        <v>2378</v>
      </c>
      <c r="J95" t="s">
        <v>799</v>
      </c>
      <c r="K95" t="s">
        <v>808</v>
      </c>
      <c r="L95">
        <v>532.71</v>
      </c>
      <c r="M95">
        <v>189.43</v>
      </c>
      <c r="N95">
        <v>170.47</v>
      </c>
      <c r="O95">
        <v>154.97</v>
      </c>
      <c r="P95">
        <v>146.97999999999999</v>
      </c>
      <c r="Q95">
        <v>60</v>
      </c>
      <c r="AU95">
        <v>532.71</v>
      </c>
      <c r="AV95">
        <v>189.43</v>
      </c>
      <c r="AW95">
        <v>170.47</v>
      </c>
      <c r="AX95">
        <v>154.97</v>
      </c>
      <c r="AY95">
        <v>146.97999999999999</v>
      </c>
      <c r="BB95">
        <v>60</v>
      </c>
    </row>
    <row r="96" spans="1:54" x14ac:dyDescent="0.25">
      <c r="A96" t="s">
        <v>496</v>
      </c>
      <c r="B96" s="216" t="s">
        <v>904</v>
      </c>
      <c r="C96" s="216" t="s">
        <v>904</v>
      </c>
      <c r="E96" s="216" t="s">
        <v>700</v>
      </c>
      <c r="F96" s="216">
        <f t="shared" si="1"/>
        <v>83</v>
      </c>
      <c r="H96" t="s">
        <v>496</v>
      </c>
      <c r="I96" t="s">
        <v>2378</v>
      </c>
      <c r="J96" t="s">
        <v>799</v>
      </c>
      <c r="K96" t="s">
        <v>808</v>
      </c>
      <c r="L96">
        <v>554.57000000000005</v>
      </c>
      <c r="M96">
        <v>197.21</v>
      </c>
      <c r="N96">
        <v>177.46</v>
      </c>
      <c r="O96">
        <v>161.32</v>
      </c>
      <c r="P96">
        <v>153.01</v>
      </c>
      <c r="Q96">
        <v>66</v>
      </c>
      <c r="AU96">
        <v>554.57000000000005</v>
      </c>
      <c r="AV96">
        <v>197.21</v>
      </c>
      <c r="AW96">
        <v>177.46</v>
      </c>
      <c r="AX96">
        <v>161.32</v>
      </c>
      <c r="AY96">
        <v>153.01</v>
      </c>
      <c r="BB96">
        <v>66</v>
      </c>
    </row>
    <row r="97" spans="1:54" x14ac:dyDescent="0.25">
      <c r="A97" t="s">
        <v>497</v>
      </c>
      <c r="B97" s="216" t="s">
        <v>905</v>
      </c>
      <c r="C97" s="216" t="s">
        <v>905</v>
      </c>
      <c r="E97" s="216" t="s">
        <v>701</v>
      </c>
      <c r="F97" s="216">
        <f t="shared" si="1"/>
        <v>84</v>
      </c>
      <c r="H97" t="s">
        <v>497</v>
      </c>
      <c r="I97" t="s">
        <v>2378</v>
      </c>
      <c r="J97" t="s">
        <v>799</v>
      </c>
      <c r="K97" t="s">
        <v>808</v>
      </c>
      <c r="L97">
        <v>626.36</v>
      </c>
      <c r="M97">
        <v>222.73</v>
      </c>
      <c r="N97">
        <v>200.44</v>
      </c>
      <c r="O97">
        <v>182.21</v>
      </c>
      <c r="P97">
        <v>172.81</v>
      </c>
      <c r="Q97">
        <v>72</v>
      </c>
      <c r="AU97">
        <v>626.36</v>
      </c>
      <c r="AV97">
        <v>222.73</v>
      </c>
      <c r="AW97">
        <v>200.44</v>
      </c>
      <c r="AX97">
        <v>182.21</v>
      </c>
      <c r="AY97">
        <v>172.81</v>
      </c>
      <c r="BB97">
        <v>72</v>
      </c>
    </row>
    <row r="98" spans="1:54" x14ac:dyDescent="0.25">
      <c r="A98" t="s">
        <v>498</v>
      </c>
      <c r="B98" s="216" t="s">
        <v>906</v>
      </c>
      <c r="C98" s="216" t="s">
        <v>906</v>
      </c>
      <c r="E98" s="216" t="s">
        <v>702</v>
      </c>
      <c r="F98" s="216">
        <f t="shared" si="1"/>
        <v>85</v>
      </c>
      <c r="H98" t="s">
        <v>498</v>
      </c>
      <c r="I98" t="s">
        <v>2378</v>
      </c>
      <c r="J98" t="s">
        <v>799</v>
      </c>
      <c r="K98" t="s">
        <v>808</v>
      </c>
      <c r="L98">
        <v>649.05999999999995</v>
      </c>
      <c r="M98">
        <v>230.81</v>
      </c>
      <c r="N98">
        <v>207.7</v>
      </c>
      <c r="O98">
        <v>188.81</v>
      </c>
      <c r="P98">
        <v>179.08</v>
      </c>
      <c r="Q98">
        <v>78</v>
      </c>
      <c r="AU98">
        <v>649.05999999999995</v>
      </c>
      <c r="AV98">
        <v>230.81</v>
      </c>
      <c r="AW98">
        <v>207.7</v>
      </c>
      <c r="AX98">
        <v>188.81</v>
      </c>
      <c r="AY98">
        <v>179.08</v>
      </c>
      <c r="BB98">
        <v>78</v>
      </c>
    </row>
    <row r="99" spans="1:54" x14ac:dyDescent="0.25">
      <c r="A99" t="s">
        <v>499</v>
      </c>
      <c r="B99" s="216" t="s">
        <v>907</v>
      </c>
      <c r="C99" s="216" t="s">
        <v>907</v>
      </c>
      <c r="E99" s="216" t="s">
        <v>703</v>
      </c>
      <c r="F99" s="216">
        <f t="shared" si="1"/>
        <v>86</v>
      </c>
      <c r="H99" t="s">
        <v>499</v>
      </c>
      <c r="I99" t="s">
        <v>2378</v>
      </c>
      <c r="J99" t="s">
        <v>799</v>
      </c>
      <c r="K99" t="s">
        <v>808</v>
      </c>
      <c r="L99">
        <v>663.93</v>
      </c>
      <c r="M99">
        <v>236.09</v>
      </c>
      <c r="N99">
        <v>212.46</v>
      </c>
      <c r="O99">
        <v>193.14</v>
      </c>
      <c r="P99">
        <v>183.18</v>
      </c>
      <c r="Q99">
        <v>83</v>
      </c>
      <c r="AU99">
        <v>663.93</v>
      </c>
      <c r="AV99">
        <v>236.09</v>
      </c>
      <c r="AW99">
        <v>212.46</v>
      </c>
      <c r="AX99">
        <v>193.14</v>
      </c>
      <c r="AY99">
        <v>183.18</v>
      </c>
      <c r="BB99">
        <v>83</v>
      </c>
    </row>
    <row r="100" spans="1:54" x14ac:dyDescent="0.25">
      <c r="A100" t="s">
        <v>500</v>
      </c>
      <c r="B100" s="216" t="s">
        <v>908</v>
      </c>
      <c r="C100" s="216" t="s">
        <v>908</v>
      </c>
      <c r="E100" s="216" t="s">
        <v>704</v>
      </c>
      <c r="F100" s="216">
        <f t="shared" si="1"/>
        <v>87</v>
      </c>
      <c r="H100" t="s">
        <v>500</v>
      </c>
      <c r="I100" t="s">
        <v>2378</v>
      </c>
      <c r="J100" t="s">
        <v>799</v>
      </c>
      <c r="K100" t="s">
        <v>808</v>
      </c>
      <c r="L100">
        <v>713.67</v>
      </c>
      <c r="M100">
        <v>253.78</v>
      </c>
      <c r="N100">
        <v>228.37</v>
      </c>
      <c r="O100">
        <v>207.61</v>
      </c>
      <c r="P100">
        <v>196.9</v>
      </c>
      <c r="Q100">
        <v>90</v>
      </c>
      <c r="AU100">
        <v>713.67</v>
      </c>
      <c r="AV100">
        <v>253.78</v>
      </c>
      <c r="AW100">
        <v>228.37</v>
      </c>
      <c r="AX100">
        <v>207.61</v>
      </c>
      <c r="AY100">
        <v>196.9</v>
      </c>
      <c r="BB100">
        <v>90</v>
      </c>
    </row>
    <row r="101" spans="1:54" x14ac:dyDescent="0.25">
      <c r="A101" t="s">
        <v>501</v>
      </c>
      <c r="B101" s="216" t="s">
        <v>909</v>
      </c>
      <c r="C101" s="216" t="s">
        <v>909</v>
      </c>
      <c r="E101" s="216" t="s">
        <v>151</v>
      </c>
      <c r="F101" s="216">
        <f t="shared" si="1"/>
        <v>88</v>
      </c>
      <c r="H101" t="s">
        <v>501</v>
      </c>
      <c r="I101" t="s">
        <v>2378</v>
      </c>
      <c r="J101" t="s">
        <v>799</v>
      </c>
      <c r="K101" t="s">
        <v>808</v>
      </c>
      <c r="L101">
        <v>921.97</v>
      </c>
      <c r="M101">
        <v>327.85</v>
      </c>
      <c r="N101">
        <v>295.02999999999997</v>
      </c>
      <c r="O101">
        <v>268.2</v>
      </c>
      <c r="P101">
        <v>254.37</v>
      </c>
      <c r="Q101">
        <v>65</v>
      </c>
      <c r="AU101">
        <v>921.97</v>
      </c>
      <c r="AV101">
        <v>327.85</v>
      </c>
      <c r="AW101">
        <v>295.02999999999997</v>
      </c>
      <c r="AX101">
        <v>268.2</v>
      </c>
      <c r="AY101">
        <v>254.37</v>
      </c>
      <c r="BB101">
        <v>65</v>
      </c>
    </row>
    <row r="102" spans="1:54" x14ac:dyDescent="0.25">
      <c r="A102" t="s">
        <v>502</v>
      </c>
      <c r="B102" s="216" t="s">
        <v>910</v>
      </c>
      <c r="C102" s="216" t="s">
        <v>910</v>
      </c>
      <c r="E102" s="216" t="s">
        <v>151</v>
      </c>
      <c r="F102" s="216">
        <f t="shared" si="1"/>
        <v>89</v>
      </c>
      <c r="H102" t="s">
        <v>502</v>
      </c>
      <c r="I102" t="s">
        <v>2378</v>
      </c>
      <c r="J102" t="s">
        <v>799</v>
      </c>
      <c r="K102" t="s">
        <v>808</v>
      </c>
      <c r="L102">
        <v>921.97</v>
      </c>
      <c r="M102">
        <v>327.85</v>
      </c>
      <c r="N102">
        <v>295.02999999999997</v>
      </c>
      <c r="O102">
        <v>268.2</v>
      </c>
      <c r="P102">
        <v>254.37</v>
      </c>
      <c r="Q102">
        <v>65</v>
      </c>
      <c r="AU102">
        <v>921.97</v>
      </c>
      <c r="AV102">
        <v>327.85</v>
      </c>
      <c r="AW102">
        <v>295.02999999999997</v>
      </c>
      <c r="AX102">
        <v>268.2</v>
      </c>
      <c r="AY102">
        <v>254.37</v>
      </c>
      <c r="BB102">
        <v>65</v>
      </c>
    </row>
    <row r="103" spans="1:54" x14ac:dyDescent="0.25">
      <c r="A103" t="s">
        <v>503</v>
      </c>
      <c r="B103" s="216" t="s">
        <v>911</v>
      </c>
      <c r="C103" s="216" t="s">
        <v>911</v>
      </c>
      <c r="E103" s="216" t="s">
        <v>159</v>
      </c>
      <c r="F103" s="216">
        <f t="shared" si="1"/>
        <v>90</v>
      </c>
      <c r="H103" t="s">
        <v>503</v>
      </c>
      <c r="I103" t="s">
        <v>2378</v>
      </c>
      <c r="J103" t="s">
        <v>799</v>
      </c>
      <c r="K103" t="s">
        <v>808</v>
      </c>
      <c r="L103">
        <v>951.34</v>
      </c>
      <c r="M103">
        <v>338.3</v>
      </c>
      <c r="N103">
        <v>304.43</v>
      </c>
      <c r="O103">
        <v>276.75</v>
      </c>
      <c r="P103">
        <v>262.48</v>
      </c>
      <c r="Q103">
        <v>72</v>
      </c>
      <c r="AU103">
        <v>951.34</v>
      </c>
      <c r="AV103">
        <v>338.3</v>
      </c>
      <c r="AW103">
        <v>304.43</v>
      </c>
      <c r="AX103">
        <v>276.75</v>
      </c>
      <c r="AY103">
        <v>262.48</v>
      </c>
      <c r="BB103">
        <v>72</v>
      </c>
    </row>
    <row r="104" spans="1:54" x14ac:dyDescent="0.25">
      <c r="A104" t="s">
        <v>504</v>
      </c>
      <c r="B104" s="216" t="s">
        <v>912</v>
      </c>
      <c r="C104" s="216" t="s">
        <v>912</v>
      </c>
      <c r="E104" s="216" t="s">
        <v>168</v>
      </c>
      <c r="F104" s="216">
        <f t="shared" si="1"/>
        <v>91</v>
      </c>
      <c r="H104" t="s">
        <v>504</v>
      </c>
      <c r="I104" t="s">
        <v>2378</v>
      </c>
      <c r="J104" t="s">
        <v>799</v>
      </c>
      <c r="K104" t="s">
        <v>808</v>
      </c>
      <c r="L104">
        <v>999.48</v>
      </c>
      <c r="M104">
        <v>355.42</v>
      </c>
      <c r="N104">
        <v>319.83</v>
      </c>
      <c r="O104">
        <v>290.75</v>
      </c>
      <c r="P104">
        <v>275.76</v>
      </c>
      <c r="Q104">
        <v>80</v>
      </c>
      <c r="AU104">
        <v>999.48</v>
      </c>
      <c r="AV104">
        <v>355.42</v>
      </c>
      <c r="AW104">
        <v>319.83</v>
      </c>
      <c r="AX104">
        <v>290.75</v>
      </c>
      <c r="AY104">
        <v>275.76</v>
      </c>
      <c r="BB104">
        <v>80</v>
      </c>
    </row>
    <row r="105" spans="1:54" x14ac:dyDescent="0.25">
      <c r="A105" t="s">
        <v>505</v>
      </c>
      <c r="B105" s="216" t="s">
        <v>913</v>
      </c>
      <c r="C105" s="216" t="s">
        <v>913</v>
      </c>
      <c r="E105" s="216" t="s">
        <v>302</v>
      </c>
      <c r="F105" s="216">
        <f t="shared" si="1"/>
        <v>92</v>
      </c>
      <c r="H105" t="s">
        <v>505</v>
      </c>
      <c r="I105" t="s">
        <v>2378</v>
      </c>
      <c r="J105" t="s">
        <v>799</v>
      </c>
      <c r="K105" t="s">
        <v>808</v>
      </c>
      <c r="L105">
        <v>1028.8499999999999</v>
      </c>
      <c r="M105">
        <v>365.86</v>
      </c>
      <c r="N105">
        <v>329.23</v>
      </c>
      <c r="O105">
        <v>299.29000000000002</v>
      </c>
      <c r="P105">
        <v>283.86</v>
      </c>
      <c r="Q105">
        <v>86</v>
      </c>
      <c r="AU105">
        <v>1028.8499999999999</v>
      </c>
      <c r="AV105">
        <v>365.86</v>
      </c>
      <c r="AW105">
        <v>329.23</v>
      </c>
      <c r="AX105">
        <v>299.29000000000002</v>
      </c>
      <c r="AY105">
        <v>283.86</v>
      </c>
      <c r="BB105">
        <v>86</v>
      </c>
    </row>
    <row r="106" spans="1:54" x14ac:dyDescent="0.25">
      <c r="A106" t="s">
        <v>506</v>
      </c>
      <c r="B106" s="216" t="s">
        <v>914</v>
      </c>
      <c r="C106" s="216" t="s">
        <v>914</v>
      </c>
      <c r="E106" s="216" t="s">
        <v>304</v>
      </c>
      <c r="F106" s="216">
        <f t="shared" si="1"/>
        <v>93</v>
      </c>
      <c r="H106" t="s">
        <v>506</v>
      </c>
      <c r="I106" t="s">
        <v>2378</v>
      </c>
      <c r="J106" t="s">
        <v>799</v>
      </c>
      <c r="K106" t="s">
        <v>808</v>
      </c>
      <c r="L106">
        <v>1088.72</v>
      </c>
      <c r="M106">
        <v>387.15</v>
      </c>
      <c r="N106">
        <v>348.39</v>
      </c>
      <c r="O106">
        <v>316.70999999999998</v>
      </c>
      <c r="P106">
        <v>300.38</v>
      </c>
      <c r="Q106">
        <v>94</v>
      </c>
      <c r="AU106">
        <v>1088.72</v>
      </c>
      <c r="AV106">
        <v>387.15</v>
      </c>
      <c r="AW106">
        <v>348.39</v>
      </c>
      <c r="AX106">
        <v>316.70999999999998</v>
      </c>
      <c r="AY106">
        <v>300.38</v>
      </c>
      <c r="BB106">
        <v>94</v>
      </c>
    </row>
    <row r="107" spans="1:54" x14ac:dyDescent="0.25">
      <c r="A107" t="s">
        <v>507</v>
      </c>
      <c r="B107" s="216" t="s">
        <v>915</v>
      </c>
      <c r="C107" s="216" t="s">
        <v>915</v>
      </c>
      <c r="E107" s="216" t="s">
        <v>705</v>
      </c>
      <c r="F107" s="216">
        <f t="shared" si="1"/>
        <v>94</v>
      </c>
      <c r="H107" t="s">
        <v>507</v>
      </c>
      <c r="I107" t="s">
        <v>2378</v>
      </c>
      <c r="J107" t="s">
        <v>799</v>
      </c>
      <c r="K107" t="s">
        <v>808</v>
      </c>
      <c r="L107">
        <v>1099.21</v>
      </c>
      <c r="M107">
        <v>390.88</v>
      </c>
      <c r="N107">
        <v>351.75</v>
      </c>
      <c r="O107">
        <v>319.76</v>
      </c>
      <c r="P107">
        <v>303.27</v>
      </c>
      <c r="Q107">
        <v>102</v>
      </c>
      <c r="AU107">
        <v>1099.21</v>
      </c>
      <c r="AV107">
        <v>390.88</v>
      </c>
      <c r="AW107">
        <v>351.75</v>
      </c>
      <c r="AX107">
        <v>319.76</v>
      </c>
      <c r="AY107">
        <v>303.27</v>
      </c>
      <c r="BB107">
        <v>102</v>
      </c>
    </row>
    <row r="108" spans="1:54" x14ac:dyDescent="0.25">
      <c r="A108" t="s">
        <v>508</v>
      </c>
      <c r="B108" s="216" t="s">
        <v>916</v>
      </c>
      <c r="C108" s="216" t="s">
        <v>916</v>
      </c>
      <c r="E108" s="216" t="s">
        <v>706</v>
      </c>
      <c r="F108" s="216">
        <f t="shared" si="1"/>
        <v>95</v>
      </c>
      <c r="H108" t="s">
        <v>508</v>
      </c>
      <c r="I108" t="s">
        <v>2378</v>
      </c>
      <c r="J108" t="s">
        <v>799</v>
      </c>
      <c r="K108" t="s">
        <v>808</v>
      </c>
      <c r="L108">
        <v>1133.8900000000001</v>
      </c>
      <c r="M108">
        <v>403.21</v>
      </c>
      <c r="N108">
        <v>362.85</v>
      </c>
      <c r="O108">
        <v>329.85</v>
      </c>
      <c r="P108">
        <v>312.83999999999997</v>
      </c>
      <c r="Q108">
        <v>108</v>
      </c>
      <c r="AU108">
        <v>1133.8900000000001</v>
      </c>
      <c r="AV108">
        <v>403.21</v>
      </c>
      <c r="AW108">
        <v>362.85</v>
      </c>
      <c r="AX108">
        <v>329.85</v>
      </c>
      <c r="AY108">
        <v>312.83999999999997</v>
      </c>
      <c r="BB108">
        <v>108</v>
      </c>
    </row>
    <row r="109" spans="1:54" x14ac:dyDescent="0.25">
      <c r="A109" t="s">
        <v>509</v>
      </c>
      <c r="B109" s="216" t="s">
        <v>917</v>
      </c>
      <c r="C109" s="216" t="s">
        <v>917</v>
      </c>
      <c r="E109" s="216" t="s">
        <v>707</v>
      </c>
      <c r="F109" s="216">
        <f t="shared" si="1"/>
        <v>96</v>
      </c>
      <c r="H109" t="s">
        <v>509</v>
      </c>
      <c r="I109" t="s">
        <v>2378</v>
      </c>
      <c r="J109" t="s">
        <v>799</v>
      </c>
      <c r="K109" t="s">
        <v>808</v>
      </c>
      <c r="L109">
        <v>327.89</v>
      </c>
      <c r="M109">
        <v>116.6</v>
      </c>
      <c r="N109">
        <v>104.93</v>
      </c>
      <c r="O109">
        <v>95.38</v>
      </c>
      <c r="P109">
        <v>90.47</v>
      </c>
      <c r="Q109">
        <v>52</v>
      </c>
      <c r="AU109">
        <v>327.89</v>
      </c>
      <c r="AV109">
        <v>116.6</v>
      </c>
      <c r="AW109">
        <v>104.93</v>
      </c>
      <c r="AX109">
        <v>95.38</v>
      </c>
      <c r="AY109">
        <v>90.47</v>
      </c>
      <c r="BB109">
        <v>52</v>
      </c>
    </row>
    <row r="110" spans="1:54" x14ac:dyDescent="0.25">
      <c r="A110" t="s">
        <v>510</v>
      </c>
      <c r="B110" s="216" t="s">
        <v>918</v>
      </c>
      <c r="C110" s="216" t="s">
        <v>918</v>
      </c>
      <c r="E110" s="216" t="s">
        <v>181</v>
      </c>
      <c r="F110" s="216">
        <f t="shared" si="1"/>
        <v>97</v>
      </c>
      <c r="H110" t="s">
        <v>510</v>
      </c>
      <c r="I110" t="s">
        <v>2378</v>
      </c>
      <c r="J110" t="s">
        <v>799</v>
      </c>
      <c r="K110" t="s">
        <v>808</v>
      </c>
      <c r="L110">
        <v>387.27</v>
      </c>
      <c r="M110">
        <v>137.71</v>
      </c>
      <c r="N110">
        <v>123.93</v>
      </c>
      <c r="O110">
        <v>112.66</v>
      </c>
      <c r="P110">
        <v>106.85</v>
      </c>
      <c r="Q110">
        <v>57</v>
      </c>
      <c r="AU110">
        <v>387.27</v>
      </c>
      <c r="AV110">
        <v>137.71</v>
      </c>
      <c r="AW110">
        <v>123.93</v>
      </c>
      <c r="AX110">
        <v>112.66</v>
      </c>
      <c r="AY110">
        <v>106.85</v>
      </c>
      <c r="BB110">
        <v>57</v>
      </c>
    </row>
    <row r="111" spans="1:54" x14ac:dyDescent="0.25">
      <c r="A111" t="s">
        <v>511</v>
      </c>
      <c r="B111" s="216" t="s">
        <v>919</v>
      </c>
      <c r="C111" s="216" t="s">
        <v>919</v>
      </c>
      <c r="E111" s="216" t="s">
        <v>198</v>
      </c>
      <c r="F111" s="216">
        <f t="shared" si="1"/>
        <v>98</v>
      </c>
      <c r="H111" t="s">
        <v>511</v>
      </c>
      <c r="I111" t="s">
        <v>2378</v>
      </c>
      <c r="J111" t="s">
        <v>799</v>
      </c>
      <c r="K111" t="s">
        <v>808</v>
      </c>
      <c r="L111">
        <v>408.85</v>
      </c>
      <c r="M111">
        <v>145.38999999999999</v>
      </c>
      <c r="N111">
        <v>130.83000000000001</v>
      </c>
      <c r="O111">
        <v>118.93</v>
      </c>
      <c r="P111">
        <v>112.8</v>
      </c>
      <c r="Q111">
        <v>63</v>
      </c>
      <c r="AU111">
        <v>408.85</v>
      </c>
      <c r="AV111">
        <v>145.38999999999999</v>
      </c>
      <c r="AW111">
        <v>130.83000000000001</v>
      </c>
      <c r="AX111">
        <v>118.93</v>
      </c>
      <c r="AY111">
        <v>112.8</v>
      </c>
      <c r="BB111">
        <v>63</v>
      </c>
    </row>
    <row r="112" spans="1:54" x14ac:dyDescent="0.25">
      <c r="A112" t="s">
        <v>512</v>
      </c>
      <c r="B112" s="216" t="s">
        <v>920</v>
      </c>
      <c r="C112" s="216" t="s">
        <v>920</v>
      </c>
      <c r="E112" s="216" t="s">
        <v>203</v>
      </c>
      <c r="F112" s="216">
        <f t="shared" si="1"/>
        <v>99</v>
      </c>
      <c r="H112" t="s">
        <v>512</v>
      </c>
      <c r="I112" t="s">
        <v>2378</v>
      </c>
      <c r="J112" t="s">
        <v>799</v>
      </c>
      <c r="K112" t="s">
        <v>808</v>
      </c>
      <c r="L112">
        <v>415.49</v>
      </c>
      <c r="M112">
        <v>147.75</v>
      </c>
      <c r="N112">
        <v>132.96</v>
      </c>
      <c r="O112">
        <v>120.87</v>
      </c>
      <c r="P112">
        <v>114.63</v>
      </c>
      <c r="Q112">
        <v>64</v>
      </c>
      <c r="AU112">
        <v>415.49</v>
      </c>
      <c r="AV112">
        <v>147.75</v>
      </c>
      <c r="AW112">
        <v>132.96</v>
      </c>
      <c r="AX112">
        <v>120.87</v>
      </c>
      <c r="AY112">
        <v>114.63</v>
      </c>
      <c r="BB112">
        <v>64</v>
      </c>
    </row>
    <row r="113" spans="1:54" x14ac:dyDescent="0.25">
      <c r="A113" t="s">
        <v>513</v>
      </c>
      <c r="B113" s="216" t="s">
        <v>921</v>
      </c>
      <c r="C113" s="216" t="s">
        <v>921</v>
      </c>
      <c r="E113" s="216" t="s">
        <v>219</v>
      </c>
      <c r="F113" s="216">
        <f t="shared" si="1"/>
        <v>100</v>
      </c>
      <c r="H113" t="s">
        <v>513</v>
      </c>
      <c r="I113" t="s">
        <v>2378</v>
      </c>
      <c r="J113" t="s">
        <v>799</v>
      </c>
      <c r="K113" t="s">
        <v>808</v>
      </c>
      <c r="L113">
        <v>436.22</v>
      </c>
      <c r="M113">
        <v>155.12</v>
      </c>
      <c r="N113">
        <v>139.59</v>
      </c>
      <c r="O113">
        <v>126.9</v>
      </c>
      <c r="P113">
        <v>120.35</v>
      </c>
      <c r="Q113">
        <v>70</v>
      </c>
      <c r="AU113">
        <v>436.22</v>
      </c>
      <c r="AV113">
        <v>155.12</v>
      </c>
      <c r="AW113">
        <v>139.59</v>
      </c>
      <c r="AX113">
        <v>126.9</v>
      </c>
      <c r="AY113">
        <v>120.35</v>
      </c>
      <c r="BB113">
        <v>70</v>
      </c>
    </row>
    <row r="114" spans="1:54" x14ac:dyDescent="0.25">
      <c r="A114" t="s">
        <v>514</v>
      </c>
      <c r="B114" s="216" t="s">
        <v>922</v>
      </c>
      <c r="C114" s="216" t="s">
        <v>922</v>
      </c>
      <c r="E114" s="216" t="s">
        <v>225</v>
      </c>
      <c r="F114" s="216">
        <f t="shared" si="1"/>
        <v>101</v>
      </c>
      <c r="H114" t="s">
        <v>514</v>
      </c>
      <c r="I114" t="s">
        <v>2378</v>
      </c>
      <c r="J114" t="s">
        <v>799</v>
      </c>
      <c r="K114" t="s">
        <v>808</v>
      </c>
      <c r="L114">
        <v>453.37</v>
      </c>
      <c r="M114">
        <v>161.22</v>
      </c>
      <c r="N114">
        <v>145.08000000000001</v>
      </c>
      <c r="O114">
        <v>131.88999999999999</v>
      </c>
      <c r="P114">
        <v>125.09</v>
      </c>
      <c r="Q114">
        <v>75</v>
      </c>
      <c r="AU114">
        <v>453.37</v>
      </c>
      <c r="AV114">
        <v>161.22</v>
      </c>
      <c r="AW114">
        <v>145.08000000000001</v>
      </c>
      <c r="AX114">
        <v>131.88999999999999</v>
      </c>
      <c r="AY114">
        <v>125.09</v>
      </c>
      <c r="BB114">
        <v>75</v>
      </c>
    </row>
    <row r="115" spans="1:54" x14ac:dyDescent="0.25">
      <c r="A115" t="s">
        <v>515</v>
      </c>
      <c r="B115" s="216" t="s">
        <v>923</v>
      </c>
      <c r="C115" s="216" t="s">
        <v>923</v>
      </c>
      <c r="E115" s="216" t="s">
        <v>204</v>
      </c>
      <c r="F115" s="216">
        <f t="shared" si="1"/>
        <v>102</v>
      </c>
      <c r="H115" t="s">
        <v>515</v>
      </c>
      <c r="I115" t="s">
        <v>2378</v>
      </c>
      <c r="J115" t="s">
        <v>799</v>
      </c>
      <c r="K115" t="s">
        <v>809</v>
      </c>
      <c r="L115">
        <v>228.39</v>
      </c>
      <c r="M115">
        <v>81.22</v>
      </c>
      <c r="N115">
        <v>73.09</v>
      </c>
      <c r="O115">
        <v>66.44</v>
      </c>
      <c r="P115">
        <v>63.01</v>
      </c>
      <c r="Q115">
        <v>27</v>
      </c>
      <c r="AU115">
        <v>228.39</v>
      </c>
      <c r="AV115">
        <v>81.22</v>
      </c>
      <c r="AW115">
        <v>73.09</v>
      </c>
      <c r="AX115">
        <v>66.44</v>
      </c>
      <c r="AY115">
        <v>63.01</v>
      </c>
      <c r="BB115">
        <v>27</v>
      </c>
    </row>
    <row r="116" spans="1:54" x14ac:dyDescent="0.25">
      <c r="A116" t="s">
        <v>516</v>
      </c>
      <c r="B116" s="216" t="s">
        <v>924</v>
      </c>
      <c r="C116" s="216" t="s">
        <v>924</v>
      </c>
      <c r="E116" s="216" t="s">
        <v>226</v>
      </c>
      <c r="F116" s="216">
        <f t="shared" si="1"/>
        <v>103</v>
      </c>
      <c r="H116" t="s">
        <v>516</v>
      </c>
      <c r="I116" t="s">
        <v>2378</v>
      </c>
      <c r="J116" t="s">
        <v>799</v>
      </c>
      <c r="K116" t="s">
        <v>809</v>
      </c>
      <c r="L116">
        <v>242.62</v>
      </c>
      <c r="M116">
        <v>86.28</v>
      </c>
      <c r="N116">
        <v>77.64</v>
      </c>
      <c r="O116">
        <v>70.58</v>
      </c>
      <c r="P116">
        <v>66.94</v>
      </c>
      <c r="Q116">
        <v>31</v>
      </c>
      <c r="AU116">
        <v>242.62</v>
      </c>
      <c r="AV116">
        <v>86.28</v>
      </c>
      <c r="AW116">
        <v>77.64</v>
      </c>
      <c r="AX116">
        <v>70.58</v>
      </c>
      <c r="AY116">
        <v>66.94</v>
      </c>
      <c r="BB116">
        <v>31</v>
      </c>
    </row>
    <row r="117" spans="1:54" x14ac:dyDescent="0.25">
      <c r="A117" t="s">
        <v>517</v>
      </c>
      <c r="B117" s="216" t="s">
        <v>925</v>
      </c>
      <c r="C117" s="216" t="s">
        <v>925</v>
      </c>
      <c r="E117" s="216" t="s">
        <v>708</v>
      </c>
      <c r="F117" s="216">
        <f t="shared" si="1"/>
        <v>104</v>
      </c>
      <c r="H117" t="s">
        <v>517</v>
      </c>
      <c r="I117" t="s">
        <v>2378</v>
      </c>
      <c r="J117" t="s">
        <v>799</v>
      </c>
      <c r="K117" t="s">
        <v>809</v>
      </c>
      <c r="L117">
        <v>251.04</v>
      </c>
      <c r="M117">
        <v>89.27</v>
      </c>
      <c r="N117">
        <v>80.33</v>
      </c>
      <c r="O117">
        <v>73.03</v>
      </c>
      <c r="P117">
        <v>69.260000000000005</v>
      </c>
      <c r="Q117">
        <v>33</v>
      </c>
      <c r="AU117">
        <v>251.04</v>
      </c>
      <c r="AV117">
        <v>89.27</v>
      </c>
      <c r="AW117">
        <v>80.33</v>
      </c>
      <c r="AX117">
        <v>73.03</v>
      </c>
      <c r="AY117">
        <v>69.260000000000005</v>
      </c>
      <c r="BB117">
        <v>33</v>
      </c>
    </row>
    <row r="118" spans="1:54" x14ac:dyDescent="0.25">
      <c r="A118" t="s">
        <v>518</v>
      </c>
      <c r="B118" s="216" t="s">
        <v>926</v>
      </c>
      <c r="C118" s="216" t="s">
        <v>926</v>
      </c>
      <c r="E118" s="216" t="s">
        <v>238</v>
      </c>
      <c r="F118" s="216">
        <f t="shared" si="1"/>
        <v>105</v>
      </c>
      <c r="H118" t="s">
        <v>518</v>
      </c>
      <c r="I118" t="s">
        <v>2378</v>
      </c>
      <c r="J118" t="s">
        <v>799</v>
      </c>
      <c r="K118" t="s">
        <v>809</v>
      </c>
      <c r="L118">
        <v>260.94</v>
      </c>
      <c r="M118">
        <v>92.79</v>
      </c>
      <c r="N118">
        <v>83.5</v>
      </c>
      <c r="O118">
        <v>75.91</v>
      </c>
      <c r="P118">
        <v>71.989999999999995</v>
      </c>
      <c r="Q118">
        <v>36</v>
      </c>
      <c r="AU118">
        <v>260.94</v>
      </c>
      <c r="AV118">
        <v>92.79</v>
      </c>
      <c r="AW118">
        <v>83.5</v>
      </c>
      <c r="AX118">
        <v>75.91</v>
      </c>
      <c r="AY118">
        <v>71.989999999999995</v>
      </c>
      <c r="BB118">
        <v>36</v>
      </c>
    </row>
    <row r="119" spans="1:54" x14ac:dyDescent="0.25">
      <c r="A119" t="s">
        <v>519</v>
      </c>
      <c r="B119" s="216" t="s">
        <v>927</v>
      </c>
      <c r="C119" s="216" t="s">
        <v>927</v>
      </c>
      <c r="E119" s="216" t="s">
        <v>205</v>
      </c>
      <c r="F119" s="216">
        <f t="shared" si="1"/>
        <v>106</v>
      </c>
      <c r="H119" t="s">
        <v>519</v>
      </c>
      <c r="I119" t="s">
        <v>2378</v>
      </c>
      <c r="J119" t="s">
        <v>799</v>
      </c>
      <c r="K119" t="s">
        <v>809</v>
      </c>
      <c r="L119">
        <v>242.49</v>
      </c>
      <c r="M119">
        <v>86.23</v>
      </c>
      <c r="N119">
        <v>77.599999999999994</v>
      </c>
      <c r="O119">
        <v>70.540000000000006</v>
      </c>
      <c r="P119">
        <v>66.900000000000006</v>
      </c>
      <c r="Q119">
        <v>31</v>
      </c>
      <c r="AU119">
        <v>242.49</v>
      </c>
      <c r="AV119">
        <v>86.23</v>
      </c>
      <c r="AW119">
        <v>77.599999999999994</v>
      </c>
      <c r="AX119">
        <v>70.540000000000006</v>
      </c>
      <c r="AY119">
        <v>66.900000000000006</v>
      </c>
      <c r="BB119">
        <v>31</v>
      </c>
    </row>
    <row r="120" spans="1:54" x14ac:dyDescent="0.25">
      <c r="A120" t="s">
        <v>520</v>
      </c>
      <c r="B120" s="216" t="s">
        <v>928</v>
      </c>
      <c r="C120" s="216" t="s">
        <v>928</v>
      </c>
      <c r="E120" s="216" t="s">
        <v>227</v>
      </c>
      <c r="F120" s="216">
        <f t="shared" si="1"/>
        <v>107</v>
      </c>
      <c r="H120" t="s">
        <v>520</v>
      </c>
      <c r="I120" t="s">
        <v>2378</v>
      </c>
      <c r="J120" t="s">
        <v>799</v>
      </c>
      <c r="K120" t="s">
        <v>809</v>
      </c>
      <c r="L120">
        <v>258.29000000000002</v>
      </c>
      <c r="M120">
        <v>91.85</v>
      </c>
      <c r="N120">
        <v>82.65</v>
      </c>
      <c r="O120">
        <v>75.14</v>
      </c>
      <c r="P120">
        <v>71.260000000000005</v>
      </c>
      <c r="Q120">
        <v>36</v>
      </c>
      <c r="AU120">
        <v>258.29000000000002</v>
      </c>
      <c r="AV120">
        <v>91.85</v>
      </c>
      <c r="AW120">
        <v>82.65</v>
      </c>
      <c r="AX120">
        <v>75.14</v>
      </c>
      <c r="AY120">
        <v>71.260000000000005</v>
      </c>
      <c r="BB120">
        <v>36</v>
      </c>
    </row>
    <row r="121" spans="1:54" x14ac:dyDescent="0.25">
      <c r="A121" t="s">
        <v>521</v>
      </c>
      <c r="B121" s="216" t="s">
        <v>929</v>
      </c>
      <c r="C121" s="216" t="s">
        <v>929</v>
      </c>
      <c r="E121" s="216" t="s">
        <v>709</v>
      </c>
      <c r="F121" s="216">
        <f t="shared" si="1"/>
        <v>108</v>
      </c>
      <c r="H121" t="s">
        <v>521</v>
      </c>
      <c r="I121" t="s">
        <v>2378</v>
      </c>
      <c r="J121" t="s">
        <v>799</v>
      </c>
      <c r="K121" t="s">
        <v>809</v>
      </c>
      <c r="L121">
        <v>273.35000000000002</v>
      </c>
      <c r="M121">
        <v>97.2</v>
      </c>
      <c r="N121">
        <v>87.47</v>
      </c>
      <c r="O121">
        <v>79.52</v>
      </c>
      <c r="P121">
        <v>75.42</v>
      </c>
      <c r="Q121">
        <v>40</v>
      </c>
      <c r="AU121">
        <v>273.35000000000002</v>
      </c>
      <c r="AV121">
        <v>97.2</v>
      </c>
      <c r="AW121">
        <v>87.47</v>
      </c>
      <c r="AX121">
        <v>79.52</v>
      </c>
      <c r="AY121">
        <v>75.42</v>
      </c>
      <c r="BB121">
        <v>40</v>
      </c>
    </row>
    <row r="122" spans="1:54" x14ac:dyDescent="0.25">
      <c r="A122" t="s">
        <v>522</v>
      </c>
      <c r="B122" s="216" t="s">
        <v>930</v>
      </c>
      <c r="C122" s="216" t="s">
        <v>930</v>
      </c>
      <c r="E122" s="216" t="s">
        <v>239</v>
      </c>
      <c r="F122" s="216">
        <f t="shared" si="1"/>
        <v>109</v>
      </c>
      <c r="H122" t="s">
        <v>522</v>
      </c>
      <c r="I122" t="s">
        <v>2378</v>
      </c>
      <c r="J122" t="s">
        <v>799</v>
      </c>
      <c r="K122" t="s">
        <v>809</v>
      </c>
      <c r="L122">
        <v>277.57</v>
      </c>
      <c r="M122">
        <v>98.7</v>
      </c>
      <c r="N122">
        <v>88.82</v>
      </c>
      <c r="O122">
        <v>80.75</v>
      </c>
      <c r="P122">
        <v>76.58</v>
      </c>
      <c r="Q122">
        <v>42</v>
      </c>
      <c r="AU122">
        <v>277.57</v>
      </c>
      <c r="AV122">
        <v>98.7</v>
      </c>
      <c r="AW122">
        <v>88.82</v>
      </c>
      <c r="AX122">
        <v>80.75</v>
      </c>
      <c r="AY122">
        <v>76.58</v>
      </c>
      <c r="BB122">
        <v>42</v>
      </c>
    </row>
    <row r="123" spans="1:54" x14ac:dyDescent="0.25">
      <c r="A123" t="s">
        <v>523</v>
      </c>
      <c r="B123" s="216" t="s">
        <v>931</v>
      </c>
      <c r="C123" s="216" t="s">
        <v>931</v>
      </c>
      <c r="E123" s="216" t="s">
        <v>206</v>
      </c>
      <c r="F123" s="216">
        <f t="shared" si="1"/>
        <v>110</v>
      </c>
      <c r="H123" t="s">
        <v>523</v>
      </c>
      <c r="I123" t="s">
        <v>2378</v>
      </c>
      <c r="J123" t="s">
        <v>799</v>
      </c>
      <c r="K123" t="s">
        <v>809</v>
      </c>
      <c r="L123">
        <v>256.58999999999997</v>
      </c>
      <c r="M123">
        <v>91.24</v>
      </c>
      <c r="N123">
        <v>82.11</v>
      </c>
      <c r="O123">
        <v>74.64</v>
      </c>
      <c r="P123">
        <v>70.790000000000006</v>
      </c>
      <c r="Q123">
        <v>36</v>
      </c>
      <c r="AU123">
        <v>256.58999999999997</v>
      </c>
      <c r="AV123">
        <v>91.24</v>
      </c>
      <c r="AW123">
        <v>82.11</v>
      </c>
      <c r="AX123">
        <v>74.64</v>
      </c>
      <c r="AY123">
        <v>70.790000000000006</v>
      </c>
      <c r="BB123">
        <v>36</v>
      </c>
    </row>
    <row r="124" spans="1:54" x14ac:dyDescent="0.25">
      <c r="A124" t="s">
        <v>524</v>
      </c>
      <c r="B124" s="216" t="s">
        <v>932</v>
      </c>
      <c r="C124" s="216" t="s">
        <v>932</v>
      </c>
      <c r="E124" s="216" t="s">
        <v>228</v>
      </c>
      <c r="F124" s="216">
        <f t="shared" si="1"/>
        <v>111</v>
      </c>
      <c r="H124" t="s">
        <v>524</v>
      </c>
      <c r="I124" t="s">
        <v>2378</v>
      </c>
      <c r="J124" t="s">
        <v>799</v>
      </c>
      <c r="K124" t="s">
        <v>809</v>
      </c>
      <c r="L124">
        <v>278.17</v>
      </c>
      <c r="M124">
        <v>98.92</v>
      </c>
      <c r="N124">
        <v>89.01</v>
      </c>
      <c r="O124">
        <v>80.92</v>
      </c>
      <c r="P124">
        <v>76.75</v>
      </c>
      <c r="Q124">
        <v>41</v>
      </c>
      <c r="AU124">
        <v>278.17</v>
      </c>
      <c r="AV124">
        <v>98.92</v>
      </c>
      <c r="AW124">
        <v>89.01</v>
      </c>
      <c r="AX124">
        <v>80.92</v>
      </c>
      <c r="AY124">
        <v>76.75</v>
      </c>
      <c r="BB124">
        <v>41</v>
      </c>
    </row>
    <row r="125" spans="1:54" x14ac:dyDescent="0.25">
      <c r="A125" t="s">
        <v>525</v>
      </c>
      <c r="B125" s="216" t="s">
        <v>933</v>
      </c>
      <c r="C125" s="216" t="s">
        <v>933</v>
      </c>
      <c r="E125" s="216" t="s">
        <v>710</v>
      </c>
      <c r="F125" s="216">
        <f t="shared" si="1"/>
        <v>112</v>
      </c>
      <c r="H125" t="s">
        <v>525</v>
      </c>
      <c r="I125" t="s">
        <v>2378</v>
      </c>
      <c r="J125" t="s">
        <v>799</v>
      </c>
      <c r="K125" t="s">
        <v>809</v>
      </c>
      <c r="L125">
        <v>289.02</v>
      </c>
      <c r="M125">
        <v>102.78</v>
      </c>
      <c r="N125">
        <v>92.49</v>
      </c>
      <c r="O125">
        <v>84.08</v>
      </c>
      <c r="P125">
        <v>79.739999999999995</v>
      </c>
      <c r="Q125">
        <v>45</v>
      </c>
      <c r="AU125">
        <v>289.02</v>
      </c>
      <c r="AV125">
        <v>102.78</v>
      </c>
      <c r="AW125">
        <v>92.49</v>
      </c>
      <c r="AX125">
        <v>84.08</v>
      </c>
      <c r="AY125">
        <v>79.739999999999995</v>
      </c>
      <c r="BB125">
        <v>45</v>
      </c>
    </row>
    <row r="126" spans="1:54" x14ac:dyDescent="0.25">
      <c r="A126" t="s">
        <v>526</v>
      </c>
      <c r="B126" s="216" t="s">
        <v>934</v>
      </c>
      <c r="C126" s="216" t="s">
        <v>934</v>
      </c>
      <c r="E126" s="216" t="s">
        <v>240</v>
      </c>
      <c r="F126" s="216">
        <f t="shared" si="1"/>
        <v>113</v>
      </c>
      <c r="H126" t="s">
        <v>526</v>
      </c>
      <c r="I126" t="s">
        <v>2378</v>
      </c>
      <c r="J126" t="s">
        <v>799</v>
      </c>
      <c r="K126" t="s">
        <v>809</v>
      </c>
      <c r="L126">
        <v>299.02</v>
      </c>
      <c r="M126">
        <v>106.33</v>
      </c>
      <c r="N126">
        <v>95.69</v>
      </c>
      <c r="O126">
        <v>86.99</v>
      </c>
      <c r="P126">
        <v>82.5</v>
      </c>
      <c r="Q126">
        <v>47</v>
      </c>
      <c r="AU126">
        <v>299.02</v>
      </c>
      <c r="AV126">
        <v>106.33</v>
      </c>
      <c r="AW126">
        <v>95.69</v>
      </c>
      <c r="AX126">
        <v>86.99</v>
      </c>
      <c r="AY126">
        <v>82.5</v>
      </c>
      <c r="BB126">
        <v>47</v>
      </c>
    </row>
    <row r="127" spans="1:54" x14ac:dyDescent="0.25">
      <c r="A127" t="s">
        <v>527</v>
      </c>
      <c r="B127" s="216" t="s">
        <v>935</v>
      </c>
      <c r="C127" s="216" t="s">
        <v>935</v>
      </c>
      <c r="E127" s="216" t="s">
        <v>207</v>
      </c>
      <c r="F127" s="216">
        <f t="shared" si="1"/>
        <v>114</v>
      </c>
      <c r="H127" t="s">
        <v>527</v>
      </c>
      <c r="I127" t="s">
        <v>2378</v>
      </c>
      <c r="J127" t="s">
        <v>799</v>
      </c>
      <c r="K127" t="s">
        <v>809</v>
      </c>
      <c r="L127">
        <v>278.83</v>
      </c>
      <c r="M127">
        <v>99.15</v>
      </c>
      <c r="N127">
        <v>89.23</v>
      </c>
      <c r="O127">
        <v>81.11</v>
      </c>
      <c r="P127">
        <v>76.930000000000007</v>
      </c>
      <c r="Q127">
        <v>42</v>
      </c>
      <c r="AU127">
        <v>278.83</v>
      </c>
      <c r="AV127">
        <v>99.15</v>
      </c>
      <c r="AW127">
        <v>89.23</v>
      </c>
      <c r="AX127">
        <v>81.11</v>
      </c>
      <c r="AY127">
        <v>76.930000000000007</v>
      </c>
      <c r="BB127">
        <v>42</v>
      </c>
    </row>
    <row r="128" spans="1:54" x14ac:dyDescent="0.25">
      <c r="A128" t="s">
        <v>528</v>
      </c>
      <c r="B128" s="216" t="s">
        <v>936</v>
      </c>
      <c r="C128" s="216" t="s">
        <v>936</v>
      </c>
      <c r="E128" s="216" t="s">
        <v>229</v>
      </c>
      <c r="F128" s="216">
        <f t="shared" si="1"/>
        <v>115</v>
      </c>
      <c r="H128" t="s">
        <v>528</v>
      </c>
      <c r="I128" t="s">
        <v>2378</v>
      </c>
      <c r="J128" t="s">
        <v>799</v>
      </c>
      <c r="K128" t="s">
        <v>809</v>
      </c>
      <c r="L128">
        <v>293.83999999999997</v>
      </c>
      <c r="M128">
        <v>104.49</v>
      </c>
      <c r="N128">
        <v>94.03</v>
      </c>
      <c r="O128">
        <v>85.48</v>
      </c>
      <c r="P128">
        <v>81.069999999999993</v>
      </c>
      <c r="Q128">
        <v>46</v>
      </c>
      <c r="AU128">
        <v>293.83999999999997</v>
      </c>
      <c r="AV128">
        <v>104.49</v>
      </c>
      <c r="AW128">
        <v>94.03</v>
      </c>
      <c r="AX128">
        <v>85.48</v>
      </c>
      <c r="AY128">
        <v>81.069999999999993</v>
      </c>
      <c r="BB128">
        <v>46</v>
      </c>
    </row>
    <row r="129" spans="1:54" x14ac:dyDescent="0.25">
      <c r="A129" t="s">
        <v>529</v>
      </c>
      <c r="B129" s="216" t="s">
        <v>937</v>
      </c>
      <c r="C129" s="216" t="s">
        <v>937</v>
      </c>
      <c r="E129" s="216" t="s">
        <v>711</v>
      </c>
      <c r="F129" s="216">
        <f t="shared" si="1"/>
        <v>116</v>
      </c>
      <c r="H129" t="s">
        <v>529</v>
      </c>
      <c r="I129" t="s">
        <v>2378</v>
      </c>
      <c r="J129" t="s">
        <v>799</v>
      </c>
      <c r="K129" t="s">
        <v>809</v>
      </c>
      <c r="L129">
        <v>311.42</v>
      </c>
      <c r="M129">
        <v>110.74</v>
      </c>
      <c r="N129">
        <v>99.65</v>
      </c>
      <c r="O129">
        <v>90.59</v>
      </c>
      <c r="P129">
        <v>85.92</v>
      </c>
      <c r="Q129">
        <v>52</v>
      </c>
      <c r="AU129">
        <v>311.42</v>
      </c>
      <c r="AV129">
        <v>110.74</v>
      </c>
      <c r="AW129">
        <v>99.65</v>
      </c>
      <c r="AX129">
        <v>90.59</v>
      </c>
      <c r="AY129">
        <v>85.92</v>
      </c>
      <c r="BB129">
        <v>52</v>
      </c>
    </row>
    <row r="130" spans="1:54" x14ac:dyDescent="0.25">
      <c r="A130" t="s">
        <v>530</v>
      </c>
      <c r="B130" s="216" t="s">
        <v>938</v>
      </c>
      <c r="C130" s="216" t="s">
        <v>938</v>
      </c>
      <c r="E130" s="216" t="s">
        <v>241</v>
      </c>
      <c r="F130" s="216">
        <f t="shared" si="1"/>
        <v>117</v>
      </c>
      <c r="H130" t="s">
        <v>530</v>
      </c>
      <c r="I130" t="s">
        <v>2378</v>
      </c>
      <c r="J130" t="s">
        <v>799</v>
      </c>
      <c r="K130" t="s">
        <v>809</v>
      </c>
      <c r="L130">
        <v>317.22000000000003</v>
      </c>
      <c r="M130">
        <v>112.8</v>
      </c>
      <c r="N130">
        <v>101.51</v>
      </c>
      <c r="O130">
        <v>92.28</v>
      </c>
      <c r="P130">
        <v>87.52</v>
      </c>
      <c r="Q130">
        <v>53</v>
      </c>
      <c r="AU130">
        <v>317.22000000000003</v>
      </c>
      <c r="AV130">
        <v>112.8</v>
      </c>
      <c r="AW130">
        <v>101.51</v>
      </c>
      <c r="AX130">
        <v>92.28</v>
      </c>
      <c r="AY130">
        <v>87.52</v>
      </c>
      <c r="BB130">
        <v>53</v>
      </c>
    </row>
    <row r="131" spans="1:54" x14ac:dyDescent="0.25">
      <c r="A131" t="s">
        <v>531</v>
      </c>
      <c r="B131" s="216" t="s">
        <v>939</v>
      </c>
      <c r="C131" s="216" t="s">
        <v>939</v>
      </c>
      <c r="E131" s="216" t="s">
        <v>208</v>
      </c>
      <c r="F131" s="216">
        <f t="shared" si="1"/>
        <v>118</v>
      </c>
      <c r="H131" t="s">
        <v>531</v>
      </c>
      <c r="I131" t="s">
        <v>2378</v>
      </c>
      <c r="J131" t="s">
        <v>799</v>
      </c>
      <c r="K131" t="s">
        <v>809</v>
      </c>
      <c r="L131">
        <v>292.93</v>
      </c>
      <c r="M131">
        <v>104.17</v>
      </c>
      <c r="N131">
        <v>93.74</v>
      </c>
      <c r="O131">
        <v>85.21</v>
      </c>
      <c r="P131">
        <v>80.819999999999993</v>
      </c>
      <c r="Q131">
        <v>46</v>
      </c>
      <c r="AU131">
        <v>292.93</v>
      </c>
      <c r="AV131">
        <v>104.17</v>
      </c>
      <c r="AW131">
        <v>93.74</v>
      </c>
      <c r="AX131">
        <v>85.21</v>
      </c>
      <c r="AY131">
        <v>80.819999999999993</v>
      </c>
      <c r="BB131">
        <v>46</v>
      </c>
    </row>
    <row r="132" spans="1:54" x14ac:dyDescent="0.25">
      <c r="A132" t="s">
        <v>532</v>
      </c>
      <c r="B132" s="216" t="s">
        <v>940</v>
      </c>
      <c r="C132" s="216" t="s">
        <v>940</v>
      </c>
      <c r="E132" s="216" t="s">
        <v>230</v>
      </c>
      <c r="F132" s="216">
        <f t="shared" si="1"/>
        <v>119</v>
      </c>
      <c r="H132" t="s">
        <v>532</v>
      </c>
      <c r="I132" t="s">
        <v>2378</v>
      </c>
      <c r="J132" t="s">
        <v>799</v>
      </c>
      <c r="K132" t="s">
        <v>809</v>
      </c>
      <c r="L132">
        <v>310.23</v>
      </c>
      <c r="M132">
        <v>110.32</v>
      </c>
      <c r="N132">
        <v>99.27</v>
      </c>
      <c r="O132">
        <v>90.25</v>
      </c>
      <c r="P132">
        <v>85.59</v>
      </c>
      <c r="Q132">
        <v>51</v>
      </c>
      <c r="AU132">
        <v>310.23</v>
      </c>
      <c r="AV132">
        <v>110.32</v>
      </c>
      <c r="AW132">
        <v>99.27</v>
      </c>
      <c r="AX132">
        <v>90.25</v>
      </c>
      <c r="AY132">
        <v>85.59</v>
      </c>
      <c r="BB132">
        <v>51</v>
      </c>
    </row>
    <row r="133" spans="1:54" x14ac:dyDescent="0.25">
      <c r="A133" t="s">
        <v>533</v>
      </c>
      <c r="B133" s="216" t="s">
        <v>941</v>
      </c>
      <c r="C133" s="216" t="s">
        <v>941</v>
      </c>
      <c r="E133" s="216" t="s">
        <v>712</v>
      </c>
      <c r="F133" s="216">
        <f t="shared" si="1"/>
        <v>120</v>
      </c>
      <c r="H133" t="s">
        <v>533</v>
      </c>
      <c r="I133" t="s">
        <v>2378</v>
      </c>
      <c r="J133" t="s">
        <v>799</v>
      </c>
      <c r="K133" t="s">
        <v>809</v>
      </c>
      <c r="L133">
        <v>335.24</v>
      </c>
      <c r="M133">
        <v>119.21</v>
      </c>
      <c r="N133">
        <v>107.28</v>
      </c>
      <c r="O133">
        <v>97.52</v>
      </c>
      <c r="P133">
        <v>92.49</v>
      </c>
      <c r="Q133">
        <v>59</v>
      </c>
      <c r="AU133">
        <v>335.24</v>
      </c>
      <c r="AV133">
        <v>119.21</v>
      </c>
      <c r="AW133">
        <v>107.28</v>
      </c>
      <c r="AX133">
        <v>97.52</v>
      </c>
      <c r="AY133">
        <v>92.49</v>
      </c>
      <c r="BB133">
        <v>59</v>
      </c>
    </row>
    <row r="134" spans="1:54" x14ac:dyDescent="0.25">
      <c r="A134" t="s">
        <v>534</v>
      </c>
      <c r="B134" s="216" t="s">
        <v>942</v>
      </c>
      <c r="C134" s="216" t="s">
        <v>942</v>
      </c>
      <c r="E134" s="216" t="s">
        <v>242</v>
      </c>
      <c r="F134" s="216">
        <f t="shared" si="1"/>
        <v>121</v>
      </c>
      <c r="H134" t="s">
        <v>534</v>
      </c>
      <c r="I134" t="s">
        <v>2378</v>
      </c>
      <c r="J134" t="s">
        <v>799</v>
      </c>
      <c r="K134" t="s">
        <v>809</v>
      </c>
      <c r="L134">
        <v>341.03</v>
      </c>
      <c r="M134">
        <v>121.27</v>
      </c>
      <c r="N134">
        <v>109.13</v>
      </c>
      <c r="O134">
        <v>99.21</v>
      </c>
      <c r="P134">
        <v>94.09</v>
      </c>
      <c r="Q134">
        <v>60</v>
      </c>
      <c r="AU134">
        <v>341.03</v>
      </c>
      <c r="AV134">
        <v>121.27</v>
      </c>
      <c r="AW134">
        <v>109.13</v>
      </c>
      <c r="AX134">
        <v>99.21</v>
      </c>
      <c r="AY134">
        <v>94.09</v>
      </c>
      <c r="BB134">
        <v>60</v>
      </c>
    </row>
    <row r="135" spans="1:54" x14ac:dyDescent="0.25">
      <c r="A135" t="s">
        <v>535</v>
      </c>
      <c r="B135" s="216" t="s">
        <v>943</v>
      </c>
      <c r="C135" s="216" t="s">
        <v>943</v>
      </c>
      <c r="E135" s="216" t="s">
        <v>209</v>
      </c>
      <c r="F135" s="216">
        <f t="shared" si="1"/>
        <v>122</v>
      </c>
      <c r="H135" t="s">
        <v>535</v>
      </c>
      <c r="I135" t="s">
        <v>2378</v>
      </c>
      <c r="J135" t="s">
        <v>799</v>
      </c>
      <c r="K135" t="s">
        <v>809</v>
      </c>
      <c r="L135">
        <v>355.19</v>
      </c>
      <c r="M135">
        <v>126.31</v>
      </c>
      <c r="N135">
        <v>113.66</v>
      </c>
      <c r="O135">
        <v>103.33</v>
      </c>
      <c r="P135">
        <v>98</v>
      </c>
      <c r="Q135">
        <v>52</v>
      </c>
      <c r="AU135">
        <v>355.19</v>
      </c>
      <c r="AV135">
        <v>126.31</v>
      </c>
      <c r="AW135">
        <v>113.66</v>
      </c>
      <c r="AX135">
        <v>103.33</v>
      </c>
      <c r="AY135">
        <v>98</v>
      </c>
      <c r="BB135">
        <v>52</v>
      </c>
    </row>
    <row r="136" spans="1:54" x14ac:dyDescent="0.25">
      <c r="A136" t="s">
        <v>536</v>
      </c>
      <c r="B136" s="216" t="s">
        <v>944</v>
      </c>
      <c r="C136" s="216" t="s">
        <v>944</v>
      </c>
      <c r="E136" s="216" t="s">
        <v>231</v>
      </c>
      <c r="F136" s="216">
        <f t="shared" si="1"/>
        <v>123</v>
      </c>
      <c r="H136" t="s">
        <v>536</v>
      </c>
      <c r="I136" t="s">
        <v>2378</v>
      </c>
      <c r="J136" t="s">
        <v>799</v>
      </c>
      <c r="K136" t="s">
        <v>809</v>
      </c>
      <c r="L136">
        <v>380.19</v>
      </c>
      <c r="M136">
        <v>135.19999999999999</v>
      </c>
      <c r="N136">
        <v>121.66</v>
      </c>
      <c r="O136">
        <v>110.6</v>
      </c>
      <c r="P136">
        <v>104.89</v>
      </c>
      <c r="Q136">
        <v>57</v>
      </c>
      <c r="AU136">
        <v>380.19</v>
      </c>
      <c r="AV136">
        <v>135.19999999999999</v>
      </c>
      <c r="AW136">
        <v>121.66</v>
      </c>
      <c r="AX136">
        <v>110.6</v>
      </c>
      <c r="AY136">
        <v>104.89</v>
      </c>
      <c r="BB136">
        <v>57</v>
      </c>
    </row>
    <row r="137" spans="1:54" x14ac:dyDescent="0.25">
      <c r="A137" t="s">
        <v>537</v>
      </c>
      <c r="B137" s="216" t="s">
        <v>945</v>
      </c>
      <c r="C137" s="216" t="s">
        <v>945</v>
      </c>
      <c r="E137" s="216" t="s">
        <v>713</v>
      </c>
      <c r="F137" s="216">
        <f t="shared" si="1"/>
        <v>124</v>
      </c>
      <c r="H137" t="s">
        <v>537</v>
      </c>
      <c r="I137" t="s">
        <v>2378</v>
      </c>
      <c r="J137" t="s">
        <v>799</v>
      </c>
      <c r="K137" t="s">
        <v>809</v>
      </c>
      <c r="L137">
        <v>399.72</v>
      </c>
      <c r="M137">
        <v>142.13999999999999</v>
      </c>
      <c r="N137">
        <v>127.91</v>
      </c>
      <c r="O137">
        <v>116.28</v>
      </c>
      <c r="P137">
        <v>110.28</v>
      </c>
      <c r="Q137">
        <v>64</v>
      </c>
      <c r="AU137">
        <v>399.72</v>
      </c>
      <c r="AV137">
        <v>142.13999999999999</v>
      </c>
      <c r="AW137">
        <v>127.91</v>
      </c>
      <c r="AX137">
        <v>116.28</v>
      </c>
      <c r="AY137">
        <v>110.28</v>
      </c>
      <c r="BB137">
        <v>64</v>
      </c>
    </row>
    <row r="138" spans="1:54" x14ac:dyDescent="0.25">
      <c r="A138" t="s">
        <v>538</v>
      </c>
      <c r="B138" s="216" t="s">
        <v>946</v>
      </c>
      <c r="C138" s="216" t="s">
        <v>946</v>
      </c>
      <c r="E138" s="216" t="s">
        <v>243</v>
      </c>
      <c r="F138" s="216">
        <f t="shared" si="1"/>
        <v>125</v>
      </c>
      <c r="H138" t="s">
        <v>538</v>
      </c>
      <c r="I138" t="s">
        <v>2378</v>
      </c>
      <c r="J138" t="s">
        <v>799</v>
      </c>
      <c r="K138" t="s">
        <v>809</v>
      </c>
      <c r="L138">
        <v>411.99</v>
      </c>
      <c r="M138">
        <v>146.5</v>
      </c>
      <c r="N138">
        <v>131.84</v>
      </c>
      <c r="O138">
        <v>119.85</v>
      </c>
      <c r="P138">
        <v>113.67</v>
      </c>
      <c r="Q138">
        <v>68</v>
      </c>
      <c r="AU138">
        <v>411.99</v>
      </c>
      <c r="AV138">
        <v>146.5</v>
      </c>
      <c r="AW138">
        <v>131.84</v>
      </c>
      <c r="AX138">
        <v>119.85</v>
      </c>
      <c r="AY138">
        <v>113.67</v>
      </c>
      <c r="BB138">
        <v>68</v>
      </c>
    </row>
    <row r="139" spans="1:54" x14ac:dyDescent="0.25">
      <c r="A139" t="s">
        <v>539</v>
      </c>
      <c r="B139" s="216" t="s">
        <v>947</v>
      </c>
      <c r="C139" s="216" t="s">
        <v>947</v>
      </c>
      <c r="E139" s="216" t="s">
        <v>210</v>
      </c>
      <c r="F139" s="216">
        <f t="shared" si="1"/>
        <v>126</v>
      </c>
      <c r="H139" t="s">
        <v>539</v>
      </c>
      <c r="I139" t="s">
        <v>2378</v>
      </c>
      <c r="J139" t="s">
        <v>799</v>
      </c>
      <c r="K139" t="s">
        <v>809</v>
      </c>
      <c r="L139">
        <v>369.29</v>
      </c>
      <c r="M139">
        <v>131.32</v>
      </c>
      <c r="N139">
        <v>118.17</v>
      </c>
      <c r="O139">
        <v>107.43</v>
      </c>
      <c r="P139">
        <v>101.89</v>
      </c>
      <c r="Q139">
        <v>56</v>
      </c>
      <c r="AU139">
        <v>369.29</v>
      </c>
      <c r="AV139">
        <v>131.32</v>
      </c>
      <c r="AW139">
        <v>118.17</v>
      </c>
      <c r="AX139">
        <v>107.43</v>
      </c>
      <c r="AY139">
        <v>101.89</v>
      </c>
      <c r="BB139">
        <v>56</v>
      </c>
    </row>
    <row r="140" spans="1:54" x14ac:dyDescent="0.25">
      <c r="A140" t="s">
        <v>540</v>
      </c>
      <c r="B140" s="216" t="s">
        <v>948</v>
      </c>
      <c r="C140" s="216" t="s">
        <v>948</v>
      </c>
      <c r="E140" s="216" t="s">
        <v>232</v>
      </c>
      <c r="F140" s="216">
        <f t="shared" si="1"/>
        <v>127</v>
      </c>
      <c r="H140" t="s">
        <v>540</v>
      </c>
      <c r="I140" t="s">
        <v>2378</v>
      </c>
      <c r="J140" t="s">
        <v>799</v>
      </c>
      <c r="K140" t="s">
        <v>809</v>
      </c>
      <c r="L140">
        <v>400.07</v>
      </c>
      <c r="M140">
        <v>142.27000000000001</v>
      </c>
      <c r="N140">
        <v>128.02000000000001</v>
      </c>
      <c r="O140">
        <v>116.38</v>
      </c>
      <c r="P140">
        <v>110.38</v>
      </c>
      <c r="Q140">
        <v>63</v>
      </c>
      <c r="AU140">
        <v>400.07</v>
      </c>
      <c r="AV140">
        <v>142.27000000000001</v>
      </c>
      <c r="AW140">
        <v>128.02000000000001</v>
      </c>
      <c r="AX140">
        <v>116.38</v>
      </c>
      <c r="AY140">
        <v>110.38</v>
      </c>
      <c r="BB140">
        <v>63</v>
      </c>
    </row>
    <row r="141" spans="1:54" x14ac:dyDescent="0.25">
      <c r="A141" t="s">
        <v>541</v>
      </c>
      <c r="B141" s="216" t="s">
        <v>949</v>
      </c>
      <c r="C141" s="216" t="s">
        <v>949</v>
      </c>
      <c r="E141" s="216" t="s">
        <v>714</v>
      </c>
      <c r="F141" s="216">
        <f t="shared" si="1"/>
        <v>128</v>
      </c>
      <c r="H141" t="s">
        <v>541</v>
      </c>
      <c r="I141" t="s">
        <v>2378</v>
      </c>
      <c r="J141" t="s">
        <v>799</v>
      </c>
      <c r="K141" t="s">
        <v>809</v>
      </c>
      <c r="L141">
        <v>421.92</v>
      </c>
      <c r="M141">
        <v>150.04</v>
      </c>
      <c r="N141">
        <v>135.01</v>
      </c>
      <c r="O141">
        <v>122.74</v>
      </c>
      <c r="P141">
        <v>116.41</v>
      </c>
      <c r="Q141">
        <v>71</v>
      </c>
      <c r="AU141">
        <v>421.92</v>
      </c>
      <c r="AV141">
        <v>150.04</v>
      </c>
      <c r="AW141">
        <v>135.01</v>
      </c>
      <c r="AX141">
        <v>122.74</v>
      </c>
      <c r="AY141">
        <v>116.41</v>
      </c>
      <c r="BB141">
        <v>71</v>
      </c>
    </row>
    <row r="142" spans="1:54" x14ac:dyDescent="0.25">
      <c r="A142" t="s">
        <v>542</v>
      </c>
      <c r="B142" s="216" t="s">
        <v>950</v>
      </c>
      <c r="C142" s="216" t="s">
        <v>950</v>
      </c>
      <c r="E142" s="216" t="s">
        <v>244</v>
      </c>
      <c r="F142" s="216">
        <f t="shared" si="1"/>
        <v>129</v>
      </c>
      <c r="H142" t="s">
        <v>542</v>
      </c>
      <c r="I142" t="s">
        <v>2378</v>
      </c>
      <c r="J142" t="s">
        <v>799</v>
      </c>
      <c r="K142" t="s">
        <v>809</v>
      </c>
      <c r="L142">
        <v>435.98</v>
      </c>
      <c r="M142">
        <v>155.03</v>
      </c>
      <c r="N142">
        <v>139.51</v>
      </c>
      <c r="O142">
        <v>126.83</v>
      </c>
      <c r="P142">
        <v>120.29</v>
      </c>
      <c r="Q142">
        <v>74</v>
      </c>
      <c r="AU142">
        <v>435.98</v>
      </c>
      <c r="AV142">
        <v>155.03</v>
      </c>
      <c r="AW142">
        <v>139.51</v>
      </c>
      <c r="AX142">
        <v>126.83</v>
      </c>
      <c r="AY142">
        <v>120.29</v>
      </c>
      <c r="BB142">
        <v>74</v>
      </c>
    </row>
    <row r="143" spans="1:54" x14ac:dyDescent="0.25">
      <c r="A143" t="s">
        <v>543</v>
      </c>
      <c r="B143" s="216" t="s">
        <v>951</v>
      </c>
      <c r="C143" s="216" t="s">
        <v>951</v>
      </c>
      <c r="E143" s="216" t="s">
        <v>182</v>
      </c>
      <c r="F143" s="216">
        <f t="shared" si="1"/>
        <v>130</v>
      </c>
      <c r="H143" t="s">
        <v>543</v>
      </c>
      <c r="I143" t="s">
        <v>2378</v>
      </c>
      <c r="J143" t="s">
        <v>799</v>
      </c>
      <c r="K143" t="s">
        <v>809</v>
      </c>
      <c r="L143">
        <v>313.3</v>
      </c>
      <c r="M143">
        <v>111.41</v>
      </c>
      <c r="N143">
        <v>100.26</v>
      </c>
      <c r="O143">
        <v>91.14</v>
      </c>
      <c r="P143">
        <v>86.44</v>
      </c>
      <c r="Q143">
        <v>48</v>
      </c>
      <c r="AU143">
        <v>313.3</v>
      </c>
      <c r="AV143">
        <v>111.41</v>
      </c>
      <c r="AW143">
        <v>100.26</v>
      </c>
      <c r="AX143">
        <v>91.14</v>
      </c>
      <c r="AY143">
        <v>86.44</v>
      </c>
      <c r="BB143">
        <v>48</v>
      </c>
    </row>
    <row r="144" spans="1:54" x14ac:dyDescent="0.25">
      <c r="A144" t="s">
        <v>544</v>
      </c>
      <c r="B144" s="216" t="s">
        <v>952</v>
      </c>
      <c r="C144" s="216" t="s">
        <v>952</v>
      </c>
      <c r="E144" s="216" t="s">
        <v>152</v>
      </c>
      <c r="F144" s="216">
        <f t="shared" ref="F144:F207" si="2">+F143+1</f>
        <v>131</v>
      </c>
      <c r="H144" t="s">
        <v>544</v>
      </c>
      <c r="I144" t="s">
        <v>2378</v>
      </c>
      <c r="J144" t="s">
        <v>799</v>
      </c>
      <c r="K144" t="s">
        <v>809</v>
      </c>
      <c r="L144">
        <v>275.48</v>
      </c>
      <c r="M144">
        <v>97.96</v>
      </c>
      <c r="N144">
        <v>88.15</v>
      </c>
      <c r="O144">
        <v>80.14</v>
      </c>
      <c r="P144">
        <v>76.010000000000005</v>
      </c>
      <c r="Q144">
        <v>31</v>
      </c>
      <c r="AU144">
        <v>275.48</v>
      </c>
      <c r="AV144">
        <v>97.96</v>
      </c>
      <c r="AW144">
        <v>88.15</v>
      </c>
      <c r="AX144">
        <v>80.14</v>
      </c>
      <c r="AY144">
        <v>76.010000000000005</v>
      </c>
      <c r="BB144">
        <v>31</v>
      </c>
    </row>
    <row r="145" spans="1:54" x14ac:dyDescent="0.25">
      <c r="A145" t="s">
        <v>545</v>
      </c>
      <c r="B145" s="216" t="s">
        <v>953</v>
      </c>
      <c r="C145" s="216" t="s">
        <v>953</v>
      </c>
      <c r="E145" s="216" t="s">
        <v>183</v>
      </c>
      <c r="F145" s="216">
        <f t="shared" si="2"/>
        <v>132</v>
      </c>
      <c r="H145" t="s">
        <v>545</v>
      </c>
      <c r="I145" t="s">
        <v>2378</v>
      </c>
      <c r="J145" t="s">
        <v>799</v>
      </c>
      <c r="K145" t="s">
        <v>809</v>
      </c>
      <c r="L145">
        <v>322.39</v>
      </c>
      <c r="M145">
        <v>114.64</v>
      </c>
      <c r="N145">
        <v>103.17</v>
      </c>
      <c r="O145">
        <v>93.78</v>
      </c>
      <c r="P145">
        <v>88.95</v>
      </c>
      <c r="Q145">
        <v>51</v>
      </c>
      <c r="AU145">
        <v>322.39</v>
      </c>
      <c r="AV145">
        <v>114.64</v>
      </c>
      <c r="AW145">
        <v>103.17</v>
      </c>
      <c r="AX145">
        <v>93.78</v>
      </c>
      <c r="AY145">
        <v>88.95</v>
      </c>
      <c r="BB145">
        <v>51</v>
      </c>
    </row>
    <row r="146" spans="1:54" x14ac:dyDescent="0.25">
      <c r="A146" t="s">
        <v>546</v>
      </c>
      <c r="B146" s="216" t="s">
        <v>954</v>
      </c>
      <c r="C146" s="216" t="s">
        <v>954</v>
      </c>
      <c r="E146" s="216" t="s">
        <v>160</v>
      </c>
      <c r="F146" s="216">
        <f t="shared" si="2"/>
        <v>133</v>
      </c>
      <c r="H146" t="s">
        <v>546</v>
      </c>
      <c r="I146" t="s">
        <v>2378</v>
      </c>
      <c r="J146" t="s">
        <v>799</v>
      </c>
      <c r="K146" t="s">
        <v>809</v>
      </c>
      <c r="L146">
        <v>287.13</v>
      </c>
      <c r="M146">
        <v>102.1</v>
      </c>
      <c r="N146">
        <v>91.88</v>
      </c>
      <c r="O146">
        <v>83.53</v>
      </c>
      <c r="P146">
        <v>79.22</v>
      </c>
      <c r="Q146">
        <v>34</v>
      </c>
      <c r="AU146">
        <v>287.13</v>
      </c>
      <c r="AV146">
        <v>102.1</v>
      </c>
      <c r="AW146">
        <v>91.88</v>
      </c>
      <c r="AX146">
        <v>83.53</v>
      </c>
      <c r="AY146">
        <v>79.22</v>
      </c>
      <c r="BB146">
        <v>34</v>
      </c>
    </row>
    <row r="147" spans="1:54" x14ac:dyDescent="0.25">
      <c r="A147" t="s">
        <v>547</v>
      </c>
      <c r="B147" s="216" t="s">
        <v>955</v>
      </c>
      <c r="C147" s="216" t="s">
        <v>955</v>
      </c>
      <c r="E147" s="216" t="s">
        <v>715</v>
      </c>
      <c r="F147" s="216">
        <f t="shared" si="2"/>
        <v>134</v>
      </c>
      <c r="H147" t="s">
        <v>547</v>
      </c>
      <c r="I147" t="s">
        <v>2378</v>
      </c>
      <c r="J147" t="s">
        <v>799</v>
      </c>
      <c r="K147" t="s">
        <v>809</v>
      </c>
      <c r="L147">
        <v>344.61</v>
      </c>
      <c r="M147">
        <v>122.54</v>
      </c>
      <c r="N147">
        <v>110.28</v>
      </c>
      <c r="O147">
        <v>100.25</v>
      </c>
      <c r="P147">
        <v>95.08</v>
      </c>
      <c r="Q147">
        <v>56</v>
      </c>
      <c r="AU147">
        <v>344.61</v>
      </c>
      <c r="AV147">
        <v>122.54</v>
      </c>
      <c r="AW147">
        <v>110.28</v>
      </c>
      <c r="AX147">
        <v>100.25</v>
      </c>
      <c r="AY147">
        <v>95.08</v>
      </c>
      <c r="BB147">
        <v>56</v>
      </c>
    </row>
    <row r="148" spans="1:54" x14ac:dyDescent="0.25">
      <c r="A148" t="s">
        <v>548</v>
      </c>
      <c r="B148" s="216" t="s">
        <v>956</v>
      </c>
      <c r="C148" s="216" t="s">
        <v>956</v>
      </c>
      <c r="E148" s="216" t="s">
        <v>169</v>
      </c>
      <c r="F148" s="216">
        <f t="shared" si="2"/>
        <v>135</v>
      </c>
      <c r="H148" t="s">
        <v>548</v>
      </c>
      <c r="I148" t="s">
        <v>2378</v>
      </c>
      <c r="J148" t="s">
        <v>799</v>
      </c>
      <c r="K148" t="s">
        <v>809</v>
      </c>
      <c r="L148">
        <v>306.26</v>
      </c>
      <c r="M148">
        <v>108.91</v>
      </c>
      <c r="N148">
        <v>98</v>
      </c>
      <c r="O148">
        <v>89.09</v>
      </c>
      <c r="P148">
        <v>84.5</v>
      </c>
      <c r="Q148">
        <v>38</v>
      </c>
      <c r="AU148">
        <v>306.26</v>
      </c>
      <c r="AV148">
        <v>108.91</v>
      </c>
      <c r="AW148">
        <v>98</v>
      </c>
      <c r="AX148">
        <v>89.09</v>
      </c>
      <c r="AY148">
        <v>84.5</v>
      </c>
      <c r="BB148">
        <v>38</v>
      </c>
    </row>
    <row r="149" spans="1:54" x14ac:dyDescent="0.25">
      <c r="A149" t="s">
        <v>549</v>
      </c>
      <c r="B149" s="216" t="s">
        <v>957</v>
      </c>
      <c r="C149" s="216" t="s">
        <v>957</v>
      </c>
      <c r="E149" s="216" t="s">
        <v>716</v>
      </c>
      <c r="F149" s="216">
        <f t="shared" si="2"/>
        <v>136</v>
      </c>
      <c r="H149" t="s">
        <v>549</v>
      </c>
      <c r="I149" t="s">
        <v>2378</v>
      </c>
      <c r="J149" t="s">
        <v>799</v>
      </c>
      <c r="K149" t="s">
        <v>809</v>
      </c>
      <c r="L149">
        <v>363.58</v>
      </c>
      <c r="M149">
        <v>129.29</v>
      </c>
      <c r="N149">
        <v>116.35</v>
      </c>
      <c r="O149">
        <v>105.77</v>
      </c>
      <c r="P149">
        <v>100.31</v>
      </c>
      <c r="Q149">
        <v>61</v>
      </c>
      <c r="AU149">
        <v>363.58</v>
      </c>
      <c r="AV149">
        <v>129.29</v>
      </c>
      <c r="AW149">
        <v>116.35</v>
      </c>
      <c r="AX149">
        <v>105.77</v>
      </c>
      <c r="AY149">
        <v>100.31</v>
      </c>
      <c r="BB149">
        <v>61</v>
      </c>
    </row>
    <row r="150" spans="1:54" x14ac:dyDescent="0.25">
      <c r="A150" t="s">
        <v>550</v>
      </c>
      <c r="B150" s="216" t="s">
        <v>958</v>
      </c>
      <c r="C150" s="216" t="s">
        <v>958</v>
      </c>
      <c r="E150" s="216" t="s">
        <v>175</v>
      </c>
      <c r="F150" s="216">
        <f t="shared" si="2"/>
        <v>137</v>
      </c>
      <c r="H150" t="s">
        <v>550</v>
      </c>
      <c r="I150" t="s">
        <v>2378</v>
      </c>
      <c r="J150" t="s">
        <v>799</v>
      </c>
      <c r="K150" t="s">
        <v>809</v>
      </c>
      <c r="L150">
        <v>331.53</v>
      </c>
      <c r="M150">
        <v>117.89</v>
      </c>
      <c r="N150">
        <v>106.09</v>
      </c>
      <c r="O150">
        <v>96.44</v>
      </c>
      <c r="P150">
        <v>91.47</v>
      </c>
      <c r="Q150">
        <v>46</v>
      </c>
      <c r="AU150">
        <v>331.53</v>
      </c>
      <c r="AV150">
        <v>117.89</v>
      </c>
      <c r="AW150">
        <v>106.09</v>
      </c>
      <c r="AX150">
        <v>96.44</v>
      </c>
      <c r="AY150">
        <v>91.47</v>
      </c>
      <c r="BB150">
        <v>46</v>
      </c>
    </row>
    <row r="151" spans="1:54" x14ac:dyDescent="0.25">
      <c r="A151" t="s">
        <v>551</v>
      </c>
      <c r="B151" s="216" t="s">
        <v>959</v>
      </c>
      <c r="C151" s="216" t="s">
        <v>959</v>
      </c>
      <c r="E151" s="216" t="s">
        <v>717</v>
      </c>
      <c r="F151" s="216">
        <f t="shared" si="2"/>
        <v>138</v>
      </c>
      <c r="H151" t="s">
        <v>551</v>
      </c>
      <c r="I151" t="s">
        <v>2378</v>
      </c>
      <c r="J151" t="s">
        <v>799</v>
      </c>
      <c r="K151" t="s">
        <v>809</v>
      </c>
      <c r="L151">
        <v>379.94</v>
      </c>
      <c r="M151">
        <v>135.11000000000001</v>
      </c>
      <c r="N151">
        <v>121.58</v>
      </c>
      <c r="O151">
        <v>110.53</v>
      </c>
      <c r="P151">
        <v>104.83</v>
      </c>
      <c r="Q151">
        <v>66</v>
      </c>
      <c r="AU151">
        <v>379.94</v>
      </c>
      <c r="AV151">
        <v>135.11000000000001</v>
      </c>
      <c r="AW151">
        <v>121.58</v>
      </c>
      <c r="AX151">
        <v>110.53</v>
      </c>
      <c r="AY151">
        <v>104.83</v>
      </c>
      <c r="BB151">
        <v>66</v>
      </c>
    </row>
    <row r="152" spans="1:54" x14ac:dyDescent="0.25">
      <c r="A152" t="s">
        <v>552</v>
      </c>
      <c r="B152" s="216" t="s">
        <v>960</v>
      </c>
      <c r="C152" s="216" t="s">
        <v>960</v>
      </c>
      <c r="E152" s="216" t="s">
        <v>184</v>
      </c>
      <c r="F152" s="216">
        <f t="shared" si="2"/>
        <v>139</v>
      </c>
      <c r="H152" t="s">
        <v>552</v>
      </c>
      <c r="I152" t="s">
        <v>2378</v>
      </c>
      <c r="J152" t="s">
        <v>799</v>
      </c>
      <c r="K152" t="s">
        <v>809</v>
      </c>
      <c r="L152">
        <v>345.61</v>
      </c>
      <c r="M152">
        <v>122.9</v>
      </c>
      <c r="N152">
        <v>110.6</v>
      </c>
      <c r="O152">
        <v>100.54</v>
      </c>
      <c r="P152">
        <v>95.35</v>
      </c>
      <c r="Q152">
        <v>49</v>
      </c>
      <c r="AU152">
        <v>345.61</v>
      </c>
      <c r="AV152">
        <v>122.9</v>
      </c>
      <c r="AW152">
        <v>110.6</v>
      </c>
      <c r="AX152">
        <v>100.54</v>
      </c>
      <c r="AY152">
        <v>95.35</v>
      </c>
      <c r="BB152">
        <v>49</v>
      </c>
    </row>
    <row r="153" spans="1:54" x14ac:dyDescent="0.25">
      <c r="A153" t="s">
        <v>553</v>
      </c>
      <c r="B153" s="216" t="s">
        <v>961</v>
      </c>
      <c r="C153" s="216" t="s">
        <v>961</v>
      </c>
      <c r="E153" s="216" t="s">
        <v>211</v>
      </c>
      <c r="F153" s="216">
        <f t="shared" si="2"/>
        <v>140</v>
      </c>
      <c r="H153" t="s">
        <v>553</v>
      </c>
      <c r="I153" t="s">
        <v>2378</v>
      </c>
      <c r="J153" t="s">
        <v>799</v>
      </c>
      <c r="K153" t="s">
        <v>809</v>
      </c>
      <c r="L153">
        <v>391.53</v>
      </c>
      <c r="M153">
        <v>139.22999999999999</v>
      </c>
      <c r="N153">
        <v>125.29</v>
      </c>
      <c r="O153">
        <v>113.9</v>
      </c>
      <c r="P153">
        <v>108.02</v>
      </c>
      <c r="Q153">
        <v>62</v>
      </c>
      <c r="AU153">
        <v>391.53</v>
      </c>
      <c r="AV153">
        <v>139.22999999999999</v>
      </c>
      <c r="AW153">
        <v>125.29</v>
      </c>
      <c r="AX153">
        <v>113.9</v>
      </c>
      <c r="AY153">
        <v>108.02</v>
      </c>
      <c r="BB153">
        <v>62</v>
      </c>
    </row>
    <row r="154" spans="1:54" x14ac:dyDescent="0.25">
      <c r="A154" t="s">
        <v>554</v>
      </c>
      <c r="B154" s="216" t="s">
        <v>962</v>
      </c>
      <c r="C154" s="216" t="s">
        <v>962</v>
      </c>
      <c r="E154" s="216" t="s">
        <v>233</v>
      </c>
      <c r="F154" s="216">
        <f t="shared" si="2"/>
        <v>141</v>
      </c>
      <c r="H154" t="s">
        <v>554</v>
      </c>
      <c r="I154" t="s">
        <v>2378</v>
      </c>
      <c r="J154" t="s">
        <v>799</v>
      </c>
      <c r="K154" t="s">
        <v>809</v>
      </c>
      <c r="L154">
        <v>416.54</v>
      </c>
      <c r="M154">
        <v>148.12</v>
      </c>
      <c r="N154">
        <v>133.29</v>
      </c>
      <c r="O154">
        <v>121.17</v>
      </c>
      <c r="P154">
        <v>114.92</v>
      </c>
      <c r="Q154">
        <v>68</v>
      </c>
      <c r="AU154">
        <v>416.54</v>
      </c>
      <c r="AV154">
        <v>148.12</v>
      </c>
      <c r="AW154">
        <v>133.29</v>
      </c>
      <c r="AX154">
        <v>121.17</v>
      </c>
      <c r="AY154">
        <v>114.92</v>
      </c>
      <c r="BB154">
        <v>68</v>
      </c>
    </row>
    <row r="155" spans="1:54" x14ac:dyDescent="0.25">
      <c r="A155" t="s">
        <v>555</v>
      </c>
      <c r="B155" s="216" t="s">
        <v>963</v>
      </c>
      <c r="C155" s="216" t="s">
        <v>963</v>
      </c>
      <c r="E155" s="216" t="s">
        <v>718</v>
      </c>
      <c r="F155" s="216">
        <f t="shared" si="2"/>
        <v>142</v>
      </c>
      <c r="H155" t="s">
        <v>555</v>
      </c>
      <c r="I155" t="s">
        <v>2378</v>
      </c>
      <c r="J155" t="s">
        <v>799</v>
      </c>
      <c r="K155" t="s">
        <v>809</v>
      </c>
      <c r="L155">
        <v>440.04</v>
      </c>
      <c r="M155">
        <v>156.47999999999999</v>
      </c>
      <c r="N155">
        <v>140.81</v>
      </c>
      <c r="O155">
        <v>128.01</v>
      </c>
      <c r="P155">
        <v>121.41</v>
      </c>
      <c r="Q155">
        <v>76</v>
      </c>
      <c r="AU155">
        <v>440.04</v>
      </c>
      <c r="AV155">
        <v>156.47999999999999</v>
      </c>
      <c r="AW155">
        <v>140.81</v>
      </c>
      <c r="AX155">
        <v>128.01</v>
      </c>
      <c r="AY155">
        <v>121.41</v>
      </c>
      <c r="BB155">
        <v>76</v>
      </c>
    </row>
    <row r="156" spans="1:54" x14ac:dyDescent="0.25">
      <c r="A156" t="s">
        <v>556</v>
      </c>
      <c r="B156" s="216" t="s">
        <v>964</v>
      </c>
      <c r="C156" s="216" t="s">
        <v>964</v>
      </c>
      <c r="E156" s="216" t="s">
        <v>245</v>
      </c>
      <c r="F156" s="216">
        <f t="shared" si="2"/>
        <v>143</v>
      </c>
      <c r="H156" t="s">
        <v>556</v>
      </c>
      <c r="I156" t="s">
        <v>2378</v>
      </c>
      <c r="J156" t="s">
        <v>799</v>
      </c>
      <c r="K156" t="s">
        <v>809</v>
      </c>
      <c r="L156">
        <v>452.54</v>
      </c>
      <c r="M156">
        <v>160.91999999999999</v>
      </c>
      <c r="N156">
        <v>144.81</v>
      </c>
      <c r="O156">
        <v>131.63999999999999</v>
      </c>
      <c r="P156">
        <v>124.86</v>
      </c>
      <c r="Q156">
        <v>79</v>
      </c>
      <c r="AU156">
        <v>452.54</v>
      </c>
      <c r="AV156">
        <v>160.91999999999999</v>
      </c>
      <c r="AW156">
        <v>144.81</v>
      </c>
      <c r="AX156">
        <v>131.63999999999999</v>
      </c>
      <c r="AY156">
        <v>124.86</v>
      </c>
      <c r="BB156">
        <v>79</v>
      </c>
    </row>
    <row r="157" spans="1:54" x14ac:dyDescent="0.25">
      <c r="A157" t="s">
        <v>557</v>
      </c>
      <c r="B157" s="216" t="s">
        <v>965</v>
      </c>
      <c r="C157" s="216" t="s">
        <v>965</v>
      </c>
      <c r="E157" s="216" t="s">
        <v>185</v>
      </c>
      <c r="F157" s="216">
        <f t="shared" si="2"/>
        <v>144</v>
      </c>
      <c r="H157" t="s">
        <v>557</v>
      </c>
      <c r="I157" t="s">
        <v>2378</v>
      </c>
      <c r="J157" t="s">
        <v>799</v>
      </c>
      <c r="K157" t="s">
        <v>809</v>
      </c>
      <c r="L157">
        <v>321.41000000000003</v>
      </c>
      <c r="M157">
        <v>114.29</v>
      </c>
      <c r="N157">
        <v>102.85</v>
      </c>
      <c r="O157">
        <v>93.5</v>
      </c>
      <c r="P157">
        <v>88.68</v>
      </c>
      <c r="Q157">
        <v>51</v>
      </c>
      <c r="AU157">
        <v>321.41000000000003</v>
      </c>
      <c r="AV157">
        <v>114.29</v>
      </c>
      <c r="AW157">
        <v>102.85</v>
      </c>
      <c r="AX157">
        <v>93.5</v>
      </c>
      <c r="AY157">
        <v>88.68</v>
      </c>
      <c r="BB157">
        <v>51</v>
      </c>
    </row>
    <row r="158" spans="1:54" x14ac:dyDescent="0.25">
      <c r="A158" t="s">
        <v>558</v>
      </c>
      <c r="B158" s="216" t="s">
        <v>966</v>
      </c>
      <c r="C158" s="216" t="s">
        <v>966</v>
      </c>
      <c r="E158" s="216" t="s">
        <v>153</v>
      </c>
      <c r="F158" s="216">
        <f t="shared" si="2"/>
        <v>145</v>
      </c>
      <c r="H158" t="s">
        <v>558</v>
      </c>
      <c r="I158" t="s">
        <v>2378</v>
      </c>
      <c r="J158" t="s">
        <v>799</v>
      </c>
      <c r="K158" t="s">
        <v>809</v>
      </c>
      <c r="L158">
        <v>285.48</v>
      </c>
      <c r="M158">
        <v>101.52</v>
      </c>
      <c r="N158">
        <v>91.35</v>
      </c>
      <c r="O158">
        <v>83.05</v>
      </c>
      <c r="P158">
        <v>78.760000000000005</v>
      </c>
      <c r="Q158">
        <v>33</v>
      </c>
      <c r="AU158">
        <v>285.48</v>
      </c>
      <c r="AV158">
        <v>101.52</v>
      </c>
      <c r="AW158">
        <v>91.35</v>
      </c>
      <c r="AX158">
        <v>83.05</v>
      </c>
      <c r="AY158">
        <v>78.760000000000005</v>
      </c>
      <c r="BB158">
        <v>33</v>
      </c>
    </row>
    <row r="159" spans="1:54" x14ac:dyDescent="0.25">
      <c r="A159" t="s">
        <v>559</v>
      </c>
      <c r="B159" s="216" t="s">
        <v>967</v>
      </c>
      <c r="C159" s="216" t="s">
        <v>967</v>
      </c>
      <c r="E159" s="216" t="s">
        <v>186</v>
      </c>
      <c r="F159" s="216">
        <f t="shared" si="2"/>
        <v>146</v>
      </c>
      <c r="H159" t="s">
        <v>559</v>
      </c>
      <c r="I159" t="s">
        <v>2378</v>
      </c>
      <c r="J159" t="s">
        <v>799</v>
      </c>
      <c r="K159" t="s">
        <v>809</v>
      </c>
      <c r="L159">
        <v>337.13</v>
      </c>
      <c r="M159">
        <v>119.88</v>
      </c>
      <c r="N159">
        <v>107.88</v>
      </c>
      <c r="O159">
        <v>98.07</v>
      </c>
      <c r="P159">
        <v>93.01</v>
      </c>
      <c r="Q159">
        <v>55</v>
      </c>
      <c r="AU159">
        <v>337.13</v>
      </c>
      <c r="AV159">
        <v>119.88</v>
      </c>
      <c r="AW159">
        <v>107.88</v>
      </c>
      <c r="AX159">
        <v>98.07</v>
      </c>
      <c r="AY159">
        <v>93.01</v>
      </c>
      <c r="BB159">
        <v>55</v>
      </c>
    </row>
    <row r="160" spans="1:54" x14ac:dyDescent="0.25">
      <c r="A160" t="s">
        <v>560</v>
      </c>
      <c r="B160" s="216" t="s">
        <v>968</v>
      </c>
      <c r="C160" s="216" t="s">
        <v>968</v>
      </c>
      <c r="E160" s="216" t="s">
        <v>161</v>
      </c>
      <c r="F160" s="216">
        <f t="shared" si="2"/>
        <v>147</v>
      </c>
      <c r="H160" t="s">
        <v>560</v>
      </c>
      <c r="I160" t="s">
        <v>2378</v>
      </c>
      <c r="J160" t="s">
        <v>799</v>
      </c>
      <c r="K160" t="s">
        <v>809</v>
      </c>
      <c r="L160">
        <v>297.13</v>
      </c>
      <c r="M160">
        <v>105.66</v>
      </c>
      <c r="N160">
        <v>95.08</v>
      </c>
      <c r="O160">
        <v>86.44</v>
      </c>
      <c r="P160">
        <v>81.98</v>
      </c>
      <c r="Q160">
        <v>36</v>
      </c>
      <c r="AU160">
        <v>297.13</v>
      </c>
      <c r="AV160">
        <v>105.66</v>
      </c>
      <c r="AW160">
        <v>95.08</v>
      </c>
      <c r="AX160">
        <v>86.44</v>
      </c>
      <c r="AY160">
        <v>81.98</v>
      </c>
      <c r="BB160">
        <v>36</v>
      </c>
    </row>
    <row r="161" spans="1:54" x14ac:dyDescent="0.25">
      <c r="A161" t="s">
        <v>561</v>
      </c>
      <c r="B161" s="216" t="s">
        <v>969</v>
      </c>
      <c r="C161" s="216" t="s">
        <v>969</v>
      </c>
      <c r="E161" s="216" t="s">
        <v>187</v>
      </c>
      <c r="F161" s="216">
        <f t="shared" si="2"/>
        <v>148</v>
      </c>
      <c r="H161" t="s">
        <v>561</v>
      </c>
      <c r="I161" t="s">
        <v>2378</v>
      </c>
      <c r="J161" t="s">
        <v>799</v>
      </c>
      <c r="K161" t="s">
        <v>809</v>
      </c>
      <c r="L161">
        <v>353.57</v>
      </c>
      <c r="M161">
        <v>125.73</v>
      </c>
      <c r="N161">
        <v>113.14</v>
      </c>
      <c r="O161">
        <v>102.85</v>
      </c>
      <c r="P161">
        <v>97.55</v>
      </c>
      <c r="Q161">
        <v>60</v>
      </c>
      <c r="AU161">
        <v>353.57</v>
      </c>
      <c r="AV161">
        <v>125.73</v>
      </c>
      <c r="AW161">
        <v>113.14</v>
      </c>
      <c r="AX161">
        <v>102.85</v>
      </c>
      <c r="AY161">
        <v>97.55</v>
      </c>
      <c r="BB161">
        <v>60</v>
      </c>
    </row>
    <row r="162" spans="1:54" x14ac:dyDescent="0.25">
      <c r="A162" t="s">
        <v>562</v>
      </c>
      <c r="B162" s="216" t="s">
        <v>970</v>
      </c>
      <c r="C162" s="216" t="s">
        <v>970</v>
      </c>
      <c r="E162" s="216" t="s">
        <v>170</v>
      </c>
      <c r="F162" s="216">
        <f t="shared" si="2"/>
        <v>149</v>
      </c>
      <c r="H162" t="s">
        <v>562</v>
      </c>
      <c r="I162" t="s">
        <v>2378</v>
      </c>
      <c r="J162" t="s">
        <v>799</v>
      </c>
      <c r="K162" t="s">
        <v>809</v>
      </c>
      <c r="L162">
        <v>312.06</v>
      </c>
      <c r="M162">
        <v>110.97</v>
      </c>
      <c r="N162">
        <v>99.86</v>
      </c>
      <c r="O162">
        <v>90.78</v>
      </c>
      <c r="P162">
        <v>86.1</v>
      </c>
      <c r="Q162">
        <v>40</v>
      </c>
      <c r="AU162">
        <v>312.06</v>
      </c>
      <c r="AV162">
        <v>110.97</v>
      </c>
      <c r="AW162">
        <v>99.86</v>
      </c>
      <c r="AX162">
        <v>90.78</v>
      </c>
      <c r="AY162">
        <v>86.1</v>
      </c>
      <c r="BB162">
        <v>40</v>
      </c>
    </row>
    <row r="163" spans="1:54" x14ac:dyDescent="0.25">
      <c r="A163" t="s">
        <v>563</v>
      </c>
      <c r="B163" s="216" t="s">
        <v>971</v>
      </c>
      <c r="C163" s="216" t="s">
        <v>971</v>
      </c>
      <c r="E163" s="216" t="s">
        <v>188</v>
      </c>
      <c r="F163" s="216">
        <f t="shared" si="2"/>
        <v>150</v>
      </c>
      <c r="H163" t="s">
        <v>563</v>
      </c>
      <c r="I163" t="s">
        <v>2378</v>
      </c>
      <c r="J163" t="s">
        <v>799</v>
      </c>
      <c r="K163" t="s">
        <v>809</v>
      </c>
      <c r="L163">
        <v>401.18</v>
      </c>
      <c r="M163">
        <v>142.66</v>
      </c>
      <c r="N163">
        <v>128.38</v>
      </c>
      <c r="O163">
        <v>116.7</v>
      </c>
      <c r="P163">
        <v>110.69</v>
      </c>
      <c r="Q163">
        <v>77</v>
      </c>
      <c r="AU163">
        <v>401.18</v>
      </c>
      <c r="AV163">
        <v>142.66</v>
      </c>
      <c r="AW163">
        <v>128.38</v>
      </c>
      <c r="AX163">
        <v>116.7</v>
      </c>
      <c r="AY163">
        <v>110.69</v>
      </c>
      <c r="BB163">
        <v>77</v>
      </c>
    </row>
    <row r="164" spans="1:54" x14ac:dyDescent="0.25">
      <c r="A164" t="s">
        <v>564</v>
      </c>
      <c r="B164" s="216" t="s">
        <v>972</v>
      </c>
      <c r="C164" s="216" t="s">
        <v>972</v>
      </c>
      <c r="E164" s="216" t="s">
        <v>176</v>
      </c>
      <c r="F164" s="216">
        <f t="shared" si="2"/>
        <v>151</v>
      </c>
      <c r="H164" t="s">
        <v>564</v>
      </c>
      <c r="I164" t="s">
        <v>2378</v>
      </c>
      <c r="J164" t="s">
        <v>799</v>
      </c>
      <c r="K164" t="s">
        <v>809</v>
      </c>
      <c r="L164">
        <v>345.47</v>
      </c>
      <c r="M164">
        <v>122.85</v>
      </c>
      <c r="N164">
        <v>110.55</v>
      </c>
      <c r="O164">
        <v>100.5</v>
      </c>
      <c r="P164">
        <v>95.32</v>
      </c>
      <c r="Q164">
        <v>50</v>
      </c>
      <c r="AU164">
        <v>345.47</v>
      </c>
      <c r="AV164">
        <v>122.85</v>
      </c>
      <c r="AW164">
        <v>110.55</v>
      </c>
      <c r="AX164">
        <v>100.5</v>
      </c>
      <c r="AY164">
        <v>95.32</v>
      </c>
      <c r="BB164">
        <v>50</v>
      </c>
    </row>
    <row r="165" spans="1:54" x14ac:dyDescent="0.25">
      <c r="A165" t="s">
        <v>565</v>
      </c>
      <c r="B165" s="216" t="s">
        <v>973</v>
      </c>
      <c r="C165" s="216" t="s">
        <v>973</v>
      </c>
      <c r="E165" s="216" t="s">
        <v>405</v>
      </c>
      <c r="F165" s="216">
        <f t="shared" si="2"/>
        <v>152</v>
      </c>
      <c r="H165" t="s">
        <v>565</v>
      </c>
      <c r="I165" t="s">
        <v>2378</v>
      </c>
      <c r="J165" t="s">
        <v>799</v>
      </c>
      <c r="K165" t="s">
        <v>809</v>
      </c>
      <c r="L165">
        <v>393.96</v>
      </c>
      <c r="M165">
        <v>140.09</v>
      </c>
      <c r="N165">
        <v>126.07</v>
      </c>
      <c r="O165">
        <v>114.6</v>
      </c>
      <c r="P165">
        <v>108.69</v>
      </c>
      <c r="Q165">
        <v>70</v>
      </c>
      <c r="AU165">
        <v>393.96</v>
      </c>
      <c r="AV165">
        <v>140.09</v>
      </c>
      <c r="AW165">
        <v>126.07</v>
      </c>
      <c r="AX165">
        <v>114.6</v>
      </c>
      <c r="AY165">
        <v>108.69</v>
      </c>
      <c r="BB165">
        <v>70</v>
      </c>
    </row>
    <row r="166" spans="1:54" x14ac:dyDescent="0.25">
      <c r="A166" t="s">
        <v>566</v>
      </c>
      <c r="B166" s="216" t="s">
        <v>974</v>
      </c>
      <c r="C166" s="216" t="s">
        <v>974</v>
      </c>
      <c r="E166" s="216" t="s">
        <v>189</v>
      </c>
      <c r="F166" s="216">
        <f t="shared" si="2"/>
        <v>153</v>
      </c>
      <c r="H166" t="s">
        <v>566</v>
      </c>
      <c r="I166" t="s">
        <v>2378</v>
      </c>
      <c r="J166" t="s">
        <v>799</v>
      </c>
      <c r="K166" t="s">
        <v>809</v>
      </c>
      <c r="L166">
        <v>357.98</v>
      </c>
      <c r="M166">
        <v>127.3</v>
      </c>
      <c r="N166">
        <v>114.55</v>
      </c>
      <c r="O166">
        <v>104.14</v>
      </c>
      <c r="P166">
        <v>98.77</v>
      </c>
      <c r="Q166">
        <v>53</v>
      </c>
      <c r="AU166">
        <v>357.98</v>
      </c>
      <c r="AV166">
        <v>127.3</v>
      </c>
      <c r="AW166">
        <v>114.55</v>
      </c>
      <c r="AX166">
        <v>104.14</v>
      </c>
      <c r="AY166">
        <v>98.77</v>
      </c>
      <c r="BB166">
        <v>53</v>
      </c>
    </row>
    <row r="167" spans="1:54" x14ac:dyDescent="0.25">
      <c r="A167" t="s">
        <v>567</v>
      </c>
      <c r="B167" s="216" t="s">
        <v>975</v>
      </c>
      <c r="C167" s="216" t="s">
        <v>975</v>
      </c>
      <c r="E167" s="216" t="s">
        <v>212</v>
      </c>
      <c r="F167" s="216">
        <f t="shared" si="2"/>
        <v>154</v>
      </c>
      <c r="H167" t="s">
        <v>567</v>
      </c>
      <c r="I167" t="s">
        <v>2378</v>
      </c>
      <c r="J167" t="s">
        <v>799</v>
      </c>
      <c r="K167" t="s">
        <v>809</v>
      </c>
      <c r="L167">
        <v>405.55</v>
      </c>
      <c r="M167">
        <v>144.21</v>
      </c>
      <c r="N167">
        <v>129.78</v>
      </c>
      <c r="O167">
        <v>117.97</v>
      </c>
      <c r="P167">
        <v>111.89</v>
      </c>
      <c r="Q167">
        <v>66</v>
      </c>
      <c r="AU167">
        <v>405.55</v>
      </c>
      <c r="AV167">
        <v>144.21</v>
      </c>
      <c r="AW167">
        <v>129.78</v>
      </c>
      <c r="AX167">
        <v>117.97</v>
      </c>
      <c r="AY167">
        <v>111.89</v>
      </c>
      <c r="BB167">
        <v>66</v>
      </c>
    </row>
    <row r="168" spans="1:54" x14ac:dyDescent="0.25">
      <c r="A168" t="s">
        <v>568</v>
      </c>
      <c r="B168" s="216" t="s">
        <v>976</v>
      </c>
      <c r="C168" s="216" t="s">
        <v>976</v>
      </c>
      <c r="E168" s="216" t="s">
        <v>234</v>
      </c>
      <c r="F168" s="216">
        <f t="shared" si="2"/>
        <v>155</v>
      </c>
      <c r="H168" t="s">
        <v>568</v>
      </c>
      <c r="I168" t="s">
        <v>2378</v>
      </c>
      <c r="J168" t="s">
        <v>799</v>
      </c>
      <c r="K168" t="s">
        <v>809</v>
      </c>
      <c r="L168">
        <v>432.21</v>
      </c>
      <c r="M168">
        <v>153.69</v>
      </c>
      <c r="N168">
        <v>138.31</v>
      </c>
      <c r="O168">
        <v>125.73</v>
      </c>
      <c r="P168">
        <v>119.25</v>
      </c>
      <c r="Q168">
        <v>73</v>
      </c>
      <c r="AU168">
        <v>432.21</v>
      </c>
      <c r="AV168">
        <v>153.69</v>
      </c>
      <c r="AW168">
        <v>138.31</v>
      </c>
      <c r="AX168">
        <v>125.73</v>
      </c>
      <c r="AY168">
        <v>119.25</v>
      </c>
      <c r="BB168">
        <v>73</v>
      </c>
    </row>
    <row r="169" spans="1:54" x14ac:dyDescent="0.25">
      <c r="A169" t="s">
        <v>569</v>
      </c>
      <c r="B169" s="216" t="s">
        <v>977</v>
      </c>
      <c r="C169" s="216" t="s">
        <v>977</v>
      </c>
      <c r="E169" s="216" t="s">
        <v>719</v>
      </c>
      <c r="F169" s="216">
        <f t="shared" si="2"/>
        <v>156</v>
      </c>
      <c r="H169" t="s">
        <v>569</v>
      </c>
      <c r="I169" t="s">
        <v>2378</v>
      </c>
      <c r="J169" t="s">
        <v>799</v>
      </c>
      <c r="K169" t="s">
        <v>809</v>
      </c>
      <c r="L169">
        <v>462.28</v>
      </c>
      <c r="M169">
        <v>164.39</v>
      </c>
      <c r="N169">
        <v>147.93</v>
      </c>
      <c r="O169">
        <v>134.47999999999999</v>
      </c>
      <c r="P169">
        <v>127.54</v>
      </c>
      <c r="Q169">
        <v>83</v>
      </c>
      <c r="AU169">
        <v>462.28</v>
      </c>
      <c r="AV169">
        <v>164.39</v>
      </c>
      <c r="AW169">
        <v>147.93</v>
      </c>
      <c r="AX169">
        <v>134.47999999999999</v>
      </c>
      <c r="AY169">
        <v>127.54</v>
      </c>
      <c r="BB169">
        <v>83</v>
      </c>
    </row>
    <row r="170" spans="1:54" x14ac:dyDescent="0.25">
      <c r="A170" t="s">
        <v>570</v>
      </c>
      <c r="B170" s="216" t="s">
        <v>978</v>
      </c>
      <c r="C170" s="216" t="s">
        <v>978</v>
      </c>
      <c r="E170" s="216" t="s">
        <v>246</v>
      </c>
      <c r="F170" s="216">
        <f t="shared" si="2"/>
        <v>157</v>
      </c>
      <c r="H170" t="s">
        <v>570</v>
      </c>
      <c r="I170" t="s">
        <v>2378</v>
      </c>
      <c r="J170" t="s">
        <v>799</v>
      </c>
      <c r="K170" t="s">
        <v>809</v>
      </c>
      <c r="L170">
        <v>475.71</v>
      </c>
      <c r="M170">
        <v>169.16</v>
      </c>
      <c r="N170">
        <v>152.22999999999999</v>
      </c>
      <c r="O170">
        <v>138.38</v>
      </c>
      <c r="P170">
        <v>131.25</v>
      </c>
      <c r="Q170">
        <v>86</v>
      </c>
      <c r="AU170">
        <v>475.71</v>
      </c>
      <c r="AV170">
        <v>169.16</v>
      </c>
      <c r="AW170">
        <v>152.22999999999999</v>
      </c>
      <c r="AX170">
        <v>138.38</v>
      </c>
      <c r="AY170">
        <v>131.25</v>
      </c>
      <c r="BB170">
        <v>86</v>
      </c>
    </row>
    <row r="171" spans="1:54" x14ac:dyDescent="0.25">
      <c r="A171" t="s">
        <v>571</v>
      </c>
      <c r="B171" s="216" t="s">
        <v>979</v>
      </c>
      <c r="C171" s="216" t="s">
        <v>979</v>
      </c>
      <c r="E171" s="216" t="s">
        <v>190</v>
      </c>
      <c r="F171" s="216">
        <f t="shared" si="2"/>
        <v>158</v>
      </c>
      <c r="H171" t="s">
        <v>571</v>
      </c>
      <c r="I171" t="s">
        <v>2378</v>
      </c>
      <c r="J171" t="s">
        <v>799</v>
      </c>
      <c r="K171" t="s">
        <v>809</v>
      </c>
      <c r="L171">
        <v>330.42</v>
      </c>
      <c r="M171">
        <v>117.5</v>
      </c>
      <c r="N171">
        <v>105.73</v>
      </c>
      <c r="O171">
        <v>96.12</v>
      </c>
      <c r="P171">
        <v>91.16</v>
      </c>
      <c r="Q171">
        <v>54</v>
      </c>
      <c r="AU171">
        <v>330.42</v>
      </c>
      <c r="AV171">
        <v>117.5</v>
      </c>
      <c r="AW171">
        <v>105.73</v>
      </c>
      <c r="AX171">
        <v>96.12</v>
      </c>
      <c r="AY171">
        <v>91.16</v>
      </c>
      <c r="BB171">
        <v>54</v>
      </c>
    </row>
    <row r="172" spans="1:54" x14ac:dyDescent="0.25">
      <c r="A172" t="s">
        <v>572</v>
      </c>
      <c r="B172" s="216" t="s">
        <v>980</v>
      </c>
      <c r="C172" s="216" t="s">
        <v>980</v>
      </c>
      <c r="E172" s="216" t="s">
        <v>154</v>
      </c>
      <c r="F172" s="216">
        <f t="shared" si="2"/>
        <v>159</v>
      </c>
      <c r="H172" t="s">
        <v>572</v>
      </c>
      <c r="I172" t="s">
        <v>2378</v>
      </c>
      <c r="J172" t="s">
        <v>799</v>
      </c>
      <c r="K172" t="s">
        <v>809</v>
      </c>
      <c r="L172">
        <v>293.64</v>
      </c>
      <c r="M172">
        <v>104.42</v>
      </c>
      <c r="N172">
        <v>93.97</v>
      </c>
      <c r="O172">
        <v>85.42</v>
      </c>
      <c r="P172">
        <v>81.02</v>
      </c>
      <c r="Q172">
        <v>36</v>
      </c>
      <c r="AU172">
        <v>293.64</v>
      </c>
      <c r="AV172">
        <v>104.42</v>
      </c>
      <c r="AW172">
        <v>93.97</v>
      </c>
      <c r="AX172">
        <v>85.42</v>
      </c>
      <c r="AY172">
        <v>81.02</v>
      </c>
      <c r="BB172">
        <v>36</v>
      </c>
    </row>
    <row r="173" spans="1:54" x14ac:dyDescent="0.25">
      <c r="A173" t="s">
        <v>573</v>
      </c>
      <c r="B173" s="216" t="s">
        <v>981</v>
      </c>
      <c r="C173" s="216" t="s">
        <v>981</v>
      </c>
      <c r="E173" s="216" t="s">
        <v>191</v>
      </c>
      <c r="F173" s="216">
        <f t="shared" si="2"/>
        <v>160</v>
      </c>
      <c r="H173" t="s">
        <v>573</v>
      </c>
      <c r="I173" t="s">
        <v>2378</v>
      </c>
      <c r="J173" t="s">
        <v>799</v>
      </c>
      <c r="K173" t="s">
        <v>809</v>
      </c>
      <c r="L173">
        <v>351.07</v>
      </c>
      <c r="M173">
        <v>124.84</v>
      </c>
      <c r="N173">
        <v>112.34</v>
      </c>
      <c r="O173">
        <v>102.13</v>
      </c>
      <c r="P173">
        <v>96.86</v>
      </c>
      <c r="Q173">
        <v>59</v>
      </c>
      <c r="AU173">
        <v>351.07</v>
      </c>
      <c r="AV173">
        <v>124.84</v>
      </c>
      <c r="AW173">
        <v>112.34</v>
      </c>
      <c r="AX173">
        <v>102.13</v>
      </c>
      <c r="AY173">
        <v>96.86</v>
      </c>
      <c r="BB173">
        <v>59</v>
      </c>
    </row>
    <row r="174" spans="1:54" x14ac:dyDescent="0.25">
      <c r="A174" t="s">
        <v>574</v>
      </c>
      <c r="B174" s="216" t="s">
        <v>982</v>
      </c>
      <c r="C174" s="216" t="s">
        <v>982</v>
      </c>
      <c r="E174" s="216" t="s">
        <v>162</v>
      </c>
      <c r="F174" s="216">
        <f t="shared" si="2"/>
        <v>161</v>
      </c>
      <c r="H174" t="s">
        <v>574</v>
      </c>
      <c r="I174" t="s">
        <v>2378</v>
      </c>
      <c r="J174" t="s">
        <v>799</v>
      </c>
      <c r="K174" t="s">
        <v>809</v>
      </c>
      <c r="L174">
        <v>311.92</v>
      </c>
      <c r="M174">
        <v>110.92</v>
      </c>
      <c r="N174">
        <v>99.81</v>
      </c>
      <c r="O174">
        <v>90.74</v>
      </c>
      <c r="P174">
        <v>86.06</v>
      </c>
      <c r="Q174">
        <v>40</v>
      </c>
      <c r="AU174">
        <v>311.92</v>
      </c>
      <c r="AV174">
        <v>110.92</v>
      </c>
      <c r="AW174">
        <v>99.81</v>
      </c>
      <c r="AX174">
        <v>90.74</v>
      </c>
      <c r="AY174">
        <v>86.06</v>
      </c>
      <c r="BB174">
        <v>40</v>
      </c>
    </row>
    <row r="175" spans="1:54" x14ac:dyDescent="0.25">
      <c r="A175" t="s">
        <v>575</v>
      </c>
      <c r="B175" s="216" t="s">
        <v>983</v>
      </c>
      <c r="C175" s="216" t="s">
        <v>983</v>
      </c>
      <c r="E175" s="216" t="s">
        <v>192</v>
      </c>
      <c r="F175" s="216">
        <f t="shared" si="2"/>
        <v>162</v>
      </c>
      <c r="H175" t="s">
        <v>575</v>
      </c>
      <c r="I175" t="s">
        <v>2378</v>
      </c>
      <c r="J175" t="s">
        <v>799</v>
      </c>
      <c r="K175" t="s">
        <v>809</v>
      </c>
      <c r="L175">
        <v>367.51</v>
      </c>
      <c r="M175">
        <v>130.69</v>
      </c>
      <c r="N175">
        <v>117.6</v>
      </c>
      <c r="O175">
        <v>106.91</v>
      </c>
      <c r="P175">
        <v>101.4</v>
      </c>
      <c r="Q175">
        <v>64</v>
      </c>
      <c r="AU175">
        <v>367.51</v>
      </c>
      <c r="AV175">
        <v>130.69</v>
      </c>
      <c r="AW175">
        <v>117.6</v>
      </c>
      <c r="AX175">
        <v>106.91</v>
      </c>
      <c r="AY175">
        <v>101.4</v>
      </c>
      <c r="BB175">
        <v>64</v>
      </c>
    </row>
    <row r="176" spans="1:54" x14ac:dyDescent="0.25">
      <c r="A176" t="s">
        <v>576</v>
      </c>
      <c r="B176" s="216" t="s">
        <v>984</v>
      </c>
      <c r="C176" s="216" t="s">
        <v>984</v>
      </c>
      <c r="E176" s="216" t="s">
        <v>171</v>
      </c>
      <c r="F176" s="216">
        <f t="shared" si="2"/>
        <v>163</v>
      </c>
      <c r="H176" t="s">
        <v>576</v>
      </c>
      <c r="I176" t="s">
        <v>2378</v>
      </c>
      <c r="J176" t="s">
        <v>799</v>
      </c>
      <c r="K176" t="s">
        <v>809</v>
      </c>
      <c r="L176">
        <v>326</v>
      </c>
      <c r="M176">
        <v>115.93</v>
      </c>
      <c r="N176">
        <v>104.32</v>
      </c>
      <c r="O176">
        <v>94.83</v>
      </c>
      <c r="P176">
        <v>89.94</v>
      </c>
      <c r="Q176">
        <v>44</v>
      </c>
      <c r="AU176">
        <v>326</v>
      </c>
      <c r="AV176">
        <v>115.93</v>
      </c>
      <c r="AW176">
        <v>104.32</v>
      </c>
      <c r="AX176">
        <v>94.83</v>
      </c>
      <c r="AY176">
        <v>89.94</v>
      </c>
      <c r="BB176">
        <v>44</v>
      </c>
    </row>
    <row r="177" spans="1:54" x14ac:dyDescent="0.25">
      <c r="A177" t="s">
        <v>577</v>
      </c>
      <c r="B177" s="216" t="s">
        <v>985</v>
      </c>
      <c r="C177" s="216" t="s">
        <v>985</v>
      </c>
      <c r="E177" s="216" t="s">
        <v>193</v>
      </c>
      <c r="F177" s="216">
        <f t="shared" si="2"/>
        <v>164</v>
      </c>
      <c r="H177" t="s">
        <v>577</v>
      </c>
      <c r="I177" t="s">
        <v>2378</v>
      </c>
      <c r="J177" t="s">
        <v>799</v>
      </c>
      <c r="K177" t="s">
        <v>809</v>
      </c>
      <c r="L177">
        <v>417.65</v>
      </c>
      <c r="M177">
        <v>148.52000000000001</v>
      </c>
      <c r="N177">
        <v>133.65</v>
      </c>
      <c r="O177">
        <v>121.49</v>
      </c>
      <c r="P177">
        <v>115.23</v>
      </c>
      <c r="Q177">
        <v>83</v>
      </c>
      <c r="AU177">
        <v>417.65</v>
      </c>
      <c r="AV177">
        <v>148.52000000000001</v>
      </c>
      <c r="AW177">
        <v>133.65</v>
      </c>
      <c r="AX177">
        <v>121.49</v>
      </c>
      <c r="AY177">
        <v>115.23</v>
      </c>
      <c r="BB177">
        <v>83</v>
      </c>
    </row>
    <row r="178" spans="1:54" x14ac:dyDescent="0.25">
      <c r="A178" t="s">
        <v>578</v>
      </c>
      <c r="B178" s="216" t="s">
        <v>986</v>
      </c>
      <c r="C178" s="216" t="s">
        <v>986</v>
      </c>
      <c r="E178" s="216" t="s">
        <v>177</v>
      </c>
      <c r="F178" s="216">
        <f t="shared" si="2"/>
        <v>165</v>
      </c>
      <c r="H178" t="s">
        <v>578</v>
      </c>
      <c r="I178" t="s">
        <v>2378</v>
      </c>
      <c r="J178" t="s">
        <v>799</v>
      </c>
      <c r="K178" t="s">
        <v>809</v>
      </c>
      <c r="L178">
        <v>359.57</v>
      </c>
      <c r="M178">
        <v>127.86</v>
      </c>
      <c r="N178">
        <v>115.06</v>
      </c>
      <c r="O178">
        <v>104.6</v>
      </c>
      <c r="P178">
        <v>99.21</v>
      </c>
      <c r="Q178">
        <v>54</v>
      </c>
      <c r="AU178">
        <v>359.57</v>
      </c>
      <c r="AV178">
        <v>127.86</v>
      </c>
      <c r="AW178">
        <v>115.06</v>
      </c>
      <c r="AX178">
        <v>104.6</v>
      </c>
      <c r="AY178">
        <v>99.21</v>
      </c>
      <c r="BB178">
        <v>54</v>
      </c>
    </row>
    <row r="179" spans="1:54" x14ac:dyDescent="0.25">
      <c r="A179" t="s">
        <v>579</v>
      </c>
      <c r="B179" s="216" t="s">
        <v>987</v>
      </c>
      <c r="C179" s="216" t="s">
        <v>987</v>
      </c>
      <c r="E179" s="216" t="s">
        <v>194</v>
      </c>
      <c r="F179" s="216">
        <f t="shared" si="2"/>
        <v>166</v>
      </c>
      <c r="H179" t="s">
        <v>579</v>
      </c>
      <c r="I179" t="s">
        <v>2378</v>
      </c>
      <c r="J179" t="s">
        <v>799</v>
      </c>
      <c r="K179" t="s">
        <v>809</v>
      </c>
      <c r="L179">
        <v>434.09</v>
      </c>
      <c r="M179">
        <v>154.36000000000001</v>
      </c>
      <c r="N179">
        <v>138.91</v>
      </c>
      <c r="O179">
        <v>126.28</v>
      </c>
      <c r="P179">
        <v>119.77</v>
      </c>
      <c r="Q179">
        <v>87</v>
      </c>
      <c r="AU179">
        <v>434.09</v>
      </c>
      <c r="AV179">
        <v>154.36000000000001</v>
      </c>
      <c r="AW179">
        <v>138.91</v>
      </c>
      <c r="AX179">
        <v>126.28</v>
      </c>
      <c r="AY179">
        <v>119.77</v>
      </c>
      <c r="BB179">
        <v>87</v>
      </c>
    </row>
    <row r="180" spans="1:54" x14ac:dyDescent="0.25">
      <c r="A180" t="s">
        <v>580</v>
      </c>
      <c r="B180" s="216" t="s">
        <v>988</v>
      </c>
      <c r="C180" s="216" t="s">
        <v>988</v>
      </c>
      <c r="E180" s="216" t="s">
        <v>195</v>
      </c>
      <c r="F180" s="216">
        <f t="shared" si="2"/>
        <v>167</v>
      </c>
      <c r="H180" t="s">
        <v>580</v>
      </c>
      <c r="I180" t="s">
        <v>2378</v>
      </c>
      <c r="J180" t="s">
        <v>799</v>
      </c>
      <c r="K180" t="s">
        <v>809</v>
      </c>
      <c r="L180">
        <v>372.08</v>
      </c>
      <c r="M180">
        <v>132.31</v>
      </c>
      <c r="N180">
        <v>119.07</v>
      </c>
      <c r="O180">
        <v>108.24</v>
      </c>
      <c r="P180">
        <v>102.66</v>
      </c>
      <c r="Q180">
        <v>57</v>
      </c>
      <c r="AU180">
        <v>372.08</v>
      </c>
      <c r="AV180">
        <v>132.31</v>
      </c>
      <c r="AW180">
        <v>119.07</v>
      </c>
      <c r="AX180">
        <v>108.24</v>
      </c>
      <c r="AY180">
        <v>102.66</v>
      </c>
      <c r="BB180">
        <v>57</v>
      </c>
    </row>
    <row r="181" spans="1:54" x14ac:dyDescent="0.25">
      <c r="A181" t="s">
        <v>581</v>
      </c>
      <c r="B181" s="216" t="s">
        <v>989</v>
      </c>
      <c r="C181" s="216" t="s">
        <v>989</v>
      </c>
      <c r="E181" s="216" t="s">
        <v>213</v>
      </c>
      <c r="F181" s="216">
        <f t="shared" si="2"/>
        <v>168</v>
      </c>
      <c r="H181" t="s">
        <v>581</v>
      </c>
      <c r="I181" t="s">
        <v>2378</v>
      </c>
      <c r="J181" t="s">
        <v>799</v>
      </c>
      <c r="K181" t="s">
        <v>809</v>
      </c>
      <c r="L181">
        <v>419.73</v>
      </c>
      <c r="M181">
        <v>149.26</v>
      </c>
      <c r="N181">
        <v>134.31</v>
      </c>
      <c r="O181">
        <v>122.1</v>
      </c>
      <c r="P181">
        <v>115.8</v>
      </c>
      <c r="Q181">
        <v>71</v>
      </c>
      <c r="AU181">
        <v>419.73</v>
      </c>
      <c r="AV181">
        <v>149.26</v>
      </c>
      <c r="AW181">
        <v>134.31</v>
      </c>
      <c r="AX181">
        <v>122.1</v>
      </c>
      <c r="AY181">
        <v>115.8</v>
      </c>
      <c r="BB181">
        <v>71</v>
      </c>
    </row>
    <row r="182" spans="1:54" x14ac:dyDescent="0.25">
      <c r="A182" t="s">
        <v>582</v>
      </c>
      <c r="B182" s="216" t="s">
        <v>990</v>
      </c>
      <c r="C182" s="216" t="s">
        <v>990</v>
      </c>
      <c r="E182" s="216" t="s">
        <v>235</v>
      </c>
      <c r="F182" s="216">
        <f t="shared" si="2"/>
        <v>169</v>
      </c>
      <c r="H182" t="s">
        <v>582</v>
      </c>
      <c r="I182" t="s">
        <v>2378</v>
      </c>
      <c r="J182" t="s">
        <v>799</v>
      </c>
      <c r="K182" t="s">
        <v>809</v>
      </c>
      <c r="L182">
        <v>452.08</v>
      </c>
      <c r="M182">
        <v>160.76</v>
      </c>
      <c r="N182">
        <v>144.66999999999999</v>
      </c>
      <c r="O182">
        <v>131.51</v>
      </c>
      <c r="P182">
        <v>124.73</v>
      </c>
      <c r="Q182">
        <v>78</v>
      </c>
      <c r="AU182">
        <v>452.08</v>
      </c>
      <c r="AV182">
        <v>160.76</v>
      </c>
      <c r="AW182">
        <v>144.66999999999999</v>
      </c>
      <c r="AX182">
        <v>131.51</v>
      </c>
      <c r="AY182">
        <v>124.73</v>
      </c>
      <c r="BB182">
        <v>78</v>
      </c>
    </row>
    <row r="183" spans="1:54" x14ac:dyDescent="0.25">
      <c r="A183" t="s">
        <v>583</v>
      </c>
      <c r="B183" s="216" t="s">
        <v>991</v>
      </c>
      <c r="C183" s="216" t="s">
        <v>991</v>
      </c>
      <c r="E183" s="216" t="s">
        <v>720</v>
      </c>
      <c r="F183" s="216">
        <f t="shared" si="2"/>
        <v>170</v>
      </c>
      <c r="H183" t="s">
        <v>583</v>
      </c>
      <c r="I183" t="s">
        <v>2378</v>
      </c>
      <c r="J183" t="s">
        <v>799</v>
      </c>
      <c r="K183" t="s">
        <v>809</v>
      </c>
      <c r="L183">
        <v>483.89</v>
      </c>
      <c r="M183">
        <v>172.07</v>
      </c>
      <c r="N183">
        <v>154.85</v>
      </c>
      <c r="O183">
        <v>140.76</v>
      </c>
      <c r="P183">
        <v>133.51</v>
      </c>
      <c r="Q183">
        <v>89</v>
      </c>
      <c r="AU183">
        <v>483.89</v>
      </c>
      <c r="AV183">
        <v>172.07</v>
      </c>
      <c r="AW183">
        <v>154.85</v>
      </c>
      <c r="AX183">
        <v>140.76</v>
      </c>
      <c r="AY183">
        <v>133.51</v>
      </c>
      <c r="BB183">
        <v>89</v>
      </c>
    </row>
    <row r="184" spans="1:54" x14ac:dyDescent="0.25">
      <c r="A184" t="s">
        <v>584</v>
      </c>
      <c r="B184" s="216" t="s">
        <v>992</v>
      </c>
      <c r="C184" s="216" t="s">
        <v>992</v>
      </c>
      <c r="E184" s="216" t="s">
        <v>247</v>
      </c>
      <c r="F184" s="216">
        <f t="shared" si="2"/>
        <v>171</v>
      </c>
      <c r="H184" t="s">
        <v>584</v>
      </c>
      <c r="I184" t="s">
        <v>2378</v>
      </c>
      <c r="J184" t="s">
        <v>799</v>
      </c>
      <c r="K184" t="s">
        <v>809</v>
      </c>
      <c r="L184">
        <v>497.24</v>
      </c>
      <c r="M184">
        <v>176.82</v>
      </c>
      <c r="N184">
        <v>159.12</v>
      </c>
      <c r="O184">
        <v>144.65</v>
      </c>
      <c r="P184">
        <v>137.19</v>
      </c>
      <c r="Q184">
        <v>92</v>
      </c>
      <c r="AU184">
        <v>497.24</v>
      </c>
      <c r="AV184">
        <v>176.82</v>
      </c>
      <c r="AW184">
        <v>159.12</v>
      </c>
      <c r="AX184">
        <v>144.65</v>
      </c>
      <c r="AY184">
        <v>137.19</v>
      </c>
      <c r="BB184">
        <v>92</v>
      </c>
    </row>
    <row r="185" spans="1:54" x14ac:dyDescent="0.25">
      <c r="A185" t="s">
        <v>585</v>
      </c>
      <c r="B185" s="216" t="s">
        <v>993</v>
      </c>
      <c r="C185" s="216" t="s">
        <v>993</v>
      </c>
      <c r="E185" s="216" t="s">
        <v>214</v>
      </c>
      <c r="F185" s="216">
        <f t="shared" si="2"/>
        <v>172</v>
      </c>
      <c r="H185" t="s">
        <v>585</v>
      </c>
      <c r="I185" t="s">
        <v>2378</v>
      </c>
      <c r="J185" t="s">
        <v>799</v>
      </c>
      <c r="K185" t="s">
        <v>809</v>
      </c>
      <c r="L185">
        <v>367.51</v>
      </c>
      <c r="M185">
        <v>130.69</v>
      </c>
      <c r="N185">
        <v>117.6</v>
      </c>
      <c r="O185">
        <v>106.91</v>
      </c>
      <c r="P185">
        <v>101.4</v>
      </c>
      <c r="Q185">
        <v>79</v>
      </c>
      <c r="AU185">
        <v>367.51</v>
      </c>
      <c r="AV185">
        <v>130.69</v>
      </c>
      <c r="AW185">
        <v>117.6</v>
      </c>
      <c r="AX185">
        <v>106.91</v>
      </c>
      <c r="AY185">
        <v>101.4</v>
      </c>
      <c r="BB185">
        <v>79</v>
      </c>
    </row>
    <row r="186" spans="1:54" x14ac:dyDescent="0.25">
      <c r="A186" t="s">
        <v>586</v>
      </c>
      <c r="B186" s="216" t="s">
        <v>994</v>
      </c>
      <c r="C186" s="216" t="s">
        <v>994</v>
      </c>
      <c r="E186" s="216" t="s">
        <v>236</v>
      </c>
      <c r="F186" s="216">
        <f t="shared" si="2"/>
        <v>173</v>
      </c>
      <c r="H186" t="s">
        <v>586</v>
      </c>
      <c r="I186" t="s">
        <v>2378</v>
      </c>
      <c r="J186" t="s">
        <v>799</v>
      </c>
      <c r="K186" t="s">
        <v>809</v>
      </c>
      <c r="L186">
        <v>388.84</v>
      </c>
      <c r="M186">
        <v>138.27000000000001</v>
      </c>
      <c r="N186">
        <v>124.43</v>
      </c>
      <c r="O186">
        <v>113.11</v>
      </c>
      <c r="P186">
        <v>107.28</v>
      </c>
      <c r="Q186">
        <v>87</v>
      </c>
      <c r="AU186">
        <v>388.84</v>
      </c>
      <c r="AV186">
        <v>138.27000000000001</v>
      </c>
      <c r="AW186">
        <v>124.43</v>
      </c>
      <c r="AX186">
        <v>113.11</v>
      </c>
      <c r="AY186">
        <v>107.28</v>
      </c>
      <c r="BB186">
        <v>87</v>
      </c>
    </row>
    <row r="187" spans="1:54" x14ac:dyDescent="0.25">
      <c r="A187" t="s">
        <v>587</v>
      </c>
      <c r="B187" s="216" t="s">
        <v>995</v>
      </c>
      <c r="C187" s="216" t="s">
        <v>995</v>
      </c>
      <c r="E187" s="216" t="s">
        <v>721</v>
      </c>
      <c r="F187" s="216">
        <f t="shared" si="2"/>
        <v>174</v>
      </c>
      <c r="H187" t="s">
        <v>587</v>
      </c>
      <c r="I187" t="s">
        <v>2378</v>
      </c>
      <c r="J187" t="s">
        <v>799</v>
      </c>
      <c r="K187" t="s">
        <v>809</v>
      </c>
      <c r="L187">
        <v>422.48</v>
      </c>
      <c r="M187">
        <v>150.22999999999999</v>
      </c>
      <c r="N187">
        <v>135.19</v>
      </c>
      <c r="O187">
        <v>122.9</v>
      </c>
      <c r="P187">
        <v>116.56</v>
      </c>
      <c r="Q187">
        <v>100</v>
      </c>
      <c r="AU187">
        <v>422.48</v>
      </c>
      <c r="AV187">
        <v>150.22999999999999</v>
      </c>
      <c r="AW187">
        <v>135.19</v>
      </c>
      <c r="AX187">
        <v>122.9</v>
      </c>
      <c r="AY187">
        <v>116.56</v>
      </c>
      <c r="BB187">
        <v>100</v>
      </c>
    </row>
    <row r="188" spans="1:54" x14ac:dyDescent="0.25">
      <c r="A188" t="s">
        <v>588</v>
      </c>
      <c r="B188" s="216" t="s">
        <v>996</v>
      </c>
      <c r="C188" s="216" t="s">
        <v>996</v>
      </c>
      <c r="E188" s="216" t="s">
        <v>248</v>
      </c>
      <c r="F188" s="216">
        <f t="shared" si="2"/>
        <v>175</v>
      </c>
      <c r="H188" t="s">
        <v>588</v>
      </c>
      <c r="I188" t="s">
        <v>2378</v>
      </c>
      <c r="J188" t="s">
        <v>799</v>
      </c>
      <c r="K188" t="s">
        <v>809</v>
      </c>
      <c r="L188">
        <v>439.07</v>
      </c>
      <c r="M188">
        <v>156.13</v>
      </c>
      <c r="N188">
        <v>140.5</v>
      </c>
      <c r="O188">
        <v>127.73</v>
      </c>
      <c r="P188">
        <v>121.14</v>
      </c>
      <c r="Q188">
        <v>81</v>
      </c>
      <c r="AU188">
        <v>439.07</v>
      </c>
      <c r="AV188">
        <v>156.13</v>
      </c>
      <c r="AW188">
        <v>140.5</v>
      </c>
      <c r="AX188">
        <v>127.73</v>
      </c>
      <c r="AY188">
        <v>121.14</v>
      </c>
      <c r="BB188">
        <v>81</v>
      </c>
    </row>
    <row r="189" spans="1:54" x14ac:dyDescent="0.25">
      <c r="A189" t="s">
        <v>589</v>
      </c>
      <c r="B189" s="216" t="s">
        <v>1002</v>
      </c>
      <c r="C189" s="216" t="s">
        <v>1002</v>
      </c>
      <c r="E189" s="216" t="s">
        <v>727</v>
      </c>
      <c r="F189" s="216">
        <f t="shared" si="2"/>
        <v>176</v>
      </c>
      <c r="H189" t="s">
        <v>589</v>
      </c>
      <c r="I189" t="s">
        <v>2378</v>
      </c>
      <c r="J189" t="s">
        <v>799</v>
      </c>
      <c r="K189" t="s">
        <v>809</v>
      </c>
      <c r="L189">
        <v>845.3</v>
      </c>
      <c r="M189">
        <v>300.58999999999997</v>
      </c>
      <c r="N189">
        <v>270.5</v>
      </c>
      <c r="O189">
        <v>245.9</v>
      </c>
      <c r="P189">
        <v>233.22</v>
      </c>
      <c r="Q189">
        <v>50</v>
      </c>
      <c r="AU189">
        <v>845.3</v>
      </c>
      <c r="AV189">
        <v>300.58999999999997</v>
      </c>
      <c r="AW189">
        <v>270.5</v>
      </c>
      <c r="AX189">
        <v>245.9</v>
      </c>
      <c r="AY189">
        <v>233.22</v>
      </c>
      <c r="BB189">
        <v>50</v>
      </c>
    </row>
    <row r="190" spans="1:54" x14ac:dyDescent="0.25">
      <c r="A190" t="s">
        <v>590</v>
      </c>
      <c r="B190" s="216" t="s">
        <v>1003</v>
      </c>
      <c r="C190" s="216" t="s">
        <v>1003</v>
      </c>
      <c r="E190" s="216" t="s">
        <v>728</v>
      </c>
      <c r="F190" s="216">
        <f t="shared" si="2"/>
        <v>177</v>
      </c>
      <c r="H190" t="s">
        <v>590</v>
      </c>
      <c r="I190" t="s">
        <v>2378</v>
      </c>
      <c r="J190" t="s">
        <v>799</v>
      </c>
      <c r="K190" t="s">
        <v>809</v>
      </c>
      <c r="L190">
        <v>808.14</v>
      </c>
      <c r="M190">
        <v>287.38</v>
      </c>
      <c r="N190">
        <v>258.61</v>
      </c>
      <c r="O190">
        <v>235.09</v>
      </c>
      <c r="P190">
        <v>222.97</v>
      </c>
      <c r="Q190">
        <v>34</v>
      </c>
      <c r="AU190">
        <v>808.14</v>
      </c>
      <c r="AV190">
        <v>287.38</v>
      </c>
      <c r="AW190">
        <v>258.61</v>
      </c>
      <c r="AX190">
        <v>235.09</v>
      </c>
      <c r="AY190">
        <v>222.97</v>
      </c>
      <c r="BB190">
        <v>34</v>
      </c>
    </row>
    <row r="191" spans="1:54" x14ac:dyDescent="0.25">
      <c r="A191" t="s">
        <v>591</v>
      </c>
      <c r="B191" s="216" t="s">
        <v>1004</v>
      </c>
      <c r="C191" s="216" t="s">
        <v>1004</v>
      </c>
      <c r="E191" s="216" t="s">
        <v>729</v>
      </c>
      <c r="F191" s="216">
        <f t="shared" si="2"/>
        <v>178</v>
      </c>
      <c r="H191" t="s">
        <v>591</v>
      </c>
      <c r="I191" t="s">
        <v>2378</v>
      </c>
      <c r="J191" t="s">
        <v>799</v>
      </c>
      <c r="K191" t="s">
        <v>809</v>
      </c>
      <c r="L191">
        <v>857.22</v>
      </c>
      <c r="M191">
        <v>304.83</v>
      </c>
      <c r="N191">
        <v>274.31</v>
      </c>
      <c r="O191">
        <v>249.37</v>
      </c>
      <c r="P191">
        <v>236.51</v>
      </c>
      <c r="Q191">
        <v>53</v>
      </c>
      <c r="AU191">
        <v>857.22</v>
      </c>
      <c r="AV191">
        <v>304.83</v>
      </c>
      <c r="AW191">
        <v>274.31</v>
      </c>
      <c r="AX191">
        <v>249.37</v>
      </c>
      <c r="AY191">
        <v>236.51</v>
      </c>
      <c r="BB191">
        <v>53</v>
      </c>
    </row>
    <row r="192" spans="1:54" x14ac:dyDescent="0.25">
      <c r="A192" t="s">
        <v>592</v>
      </c>
      <c r="B192" s="216" t="s">
        <v>1005</v>
      </c>
      <c r="C192" s="216" t="s">
        <v>1005</v>
      </c>
      <c r="E192" s="216" t="s">
        <v>730</v>
      </c>
      <c r="F192" s="216">
        <f t="shared" si="2"/>
        <v>179</v>
      </c>
      <c r="H192" t="s">
        <v>592</v>
      </c>
      <c r="I192" t="s">
        <v>2378</v>
      </c>
      <c r="J192" t="s">
        <v>799</v>
      </c>
      <c r="K192" t="s">
        <v>809</v>
      </c>
      <c r="L192">
        <v>823.47</v>
      </c>
      <c r="M192">
        <v>292.83</v>
      </c>
      <c r="N192">
        <v>263.51</v>
      </c>
      <c r="O192">
        <v>239.55</v>
      </c>
      <c r="P192">
        <v>227.2</v>
      </c>
      <c r="Q192">
        <v>37</v>
      </c>
      <c r="AU192">
        <v>823.47</v>
      </c>
      <c r="AV192">
        <v>292.83</v>
      </c>
      <c r="AW192">
        <v>263.51</v>
      </c>
      <c r="AX192">
        <v>239.55</v>
      </c>
      <c r="AY192">
        <v>227.2</v>
      </c>
      <c r="BB192">
        <v>37</v>
      </c>
    </row>
    <row r="193" spans="1:54" x14ac:dyDescent="0.25">
      <c r="A193" t="s">
        <v>593</v>
      </c>
      <c r="B193" s="216" t="s">
        <v>1006</v>
      </c>
      <c r="C193" s="216" t="s">
        <v>1006</v>
      </c>
      <c r="E193" s="216" t="s">
        <v>731</v>
      </c>
      <c r="F193" s="216">
        <f t="shared" si="2"/>
        <v>180</v>
      </c>
      <c r="H193" t="s">
        <v>593</v>
      </c>
      <c r="I193" t="s">
        <v>2378</v>
      </c>
      <c r="J193" t="s">
        <v>799</v>
      </c>
      <c r="K193" t="s">
        <v>809</v>
      </c>
      <c r="L193">
        <v>926.93</v>
      </c>
      <c r="M193">
        <v>329.62</v>
      </c>
      <c r="N193">
        <v>296.62</v>
      </c>
      <c r="O193">
        <v>269.64</v>
      </c>
      <c r="P193">
        <v>255.74</v>
      </c>
      <c r="Q193">
        <v>59</v>
      </c>
      <c r="AU193">
        <v>926.93</v>
      </c>
      <c r="AV193">
        <v>329.62</v>
      </c>
      <c r="AW193">
        <v>296.62</v>
      </c>
      <c r="AX193">
        <v>269.64</v>
      </c>
      <c r="AY193">
        <v>255.74</v>
      </c>
      <c r="BB193">
        <v>59</v>
      </c>
    </row>
    <row r="194" spans="1:54" x14ac:dyDescent="0.25">
      <c r="A194" t="s">
        <v>594</v>
      </c>
      <c r="B194" s="216" t="s">
        <v>1007</v>
      </c>
      <c r="C194" s="216" t="s">
        <v>1007</v>
      </c>
      <c r="E194" s="216" t="s">
        <v>732</v>
      </c>
      <c r="F194" s="216">
        <f t="shared" si="2"/>
        <v>181</v>
      </c>
      <c r="H194" t="s">
        <v>594</v>
      </c>
      <c r="I194" t="s">
        <v>2378</v>
      </c>
      <c r="J194" t="s">
        <v>799</v>
      </c>
      <c r="K194" t="s">
        <v>809</v>
      </c>
      <c r="L194">
        <v>890.82</v>
      </c>
      <c r="M194">
        <v>316.77999999999997</v>
      </c>
      <c r="N194">
        <v>285.06</v>
      </c>
      <c r="O194">
        <v>259.14</v>
      </c>
      <c r="P194">
        <v>245.78</v>
      </c>
      <c r="Q194">
        <v>41</v>
      </c>
      <c r="AU194">
        <v>890.82</v>
      </c>
      <c r="AV194">
        <v>316.77999999999997</v>
      </c>
      <c r="AW194">
        <v>285.06</v>
      </c>
      <c r="AX194">
        <v>259.14</v>
      </c>
      <c r="AY194">
        <v>245.78</v>
      </c>
      <c r="BB194">
        <v>41</v>
      </c>
    </row>
    <row r="195" spans="1:54" x14ac:dyDescent="0.25">
      <c r="A195" t="s">
        <v>595</v>
      </c>
      <c r="B195" s="216" t="s">
        <v>1008</v>
      </c>
      <c r="C195" s="216" t="s">
        <v>1008</v>
      </c>
      <c r="E195" s="216" t="s">
        <v>733</v>
      </c>
      <c r="F195" s="216">
        <f t="shared" si="2"/>
        <v>182</v>
      </c>
      <c r="H195" t="s">
        <v>595</v>
      </c>
      <c r="I195" t="s">
        <v>2378</v>
      </c>
      <c r="J195" t="s">
        <v>799</v>
      </c>
      <c r="K195" t="s">
        <v>809</v>
      </c>
      <c r="L195">
        <v>943.76</v>
      </c>
      <c r="M195">
        <v>335.6</v>
      </c>
      <c r="N195">
        <v>302</v>
      </c>
      <c r="O195">
        <v>274.54000000000002</v>
      </c>
      <c r="P195">
        <v>260.38</v>
      </c>
      <c r="Q195">
        <v>63</v>
      </c>
      <c r="AU195">
        <v>943.76</v>
      </c>
      <c r="AV195">
        <v>335.6</v>
      </c>
      <c r="AW195">
        <v>302</v>
      </c>
      <c r="AX195">
        <v>274.54000000000002</v>
      </c>
      <c r="AY195">
        <v>260.38</v>
      </c>
      <c r="BB195">
        <v>63</v>
      </c>
    </row>
    <row r="196" spans="1:54" x14ac:dyDescent="0.25">
      <c r="A196" t="s">
        <v>596</v>
      </c>
      <c r="B196" s="216" t="s">
        <v>1009</v>
      </c>
      <c r="C196" s="216" t="s">
        <v>1009</v>
      </c>
      <c r="E196" s="216" t="s">
        <v>734</v>
      </c>
      <c r="F196" s="216">
        <f t="shared" si="2"/>
        <v>183</v>
      </c>
      <c r="H196" t="s">
        <v>596</v>
      </c>
      <c r="I196" t="s">
        <v>2378</v>
      </c>
      <c r="J196" t="s">
        <v>799</v>
      </c>
      <c r="K196" t="s">
        <v>809</v>
      </c>
      <c r="L196">
        <v>914.74</v>
      </c>
      <c r="M196">
        <v>325.27999999999997</v>
      </c>
      <c r="N196">
        <v>292.72000000000003</v>
      </c>
      <c r="O196">
        <v>266.10000000000002</v>
      </c>
      <c r="P196">
        <v>252.38</v>
      </c>
      <c r="Q196">
        <v>48</v>
      </c>
      <c r="AU196">
        <v>914.74</v>
      </c>
      <c r="AV196">
        <v>325.27999999999997</v>
      </c>
      <c r="AW196">
        <v>292.72000000000003</v>
      </c>
      <c r="AX196">
        <v>266.10000000000002</v>
      </c>
      <c r="AY196">
        <v>252.38</v>
      </c>
      <c r="BB196">
        <v>48</v>
      </c>
    </row>
    <row r="197" spans="1:54" x14ac:dyDescent="0.25">
      <c r="A197" t="s">
        <v>597</v>
      </c>
      <c r="B197" s="216" t="s">
        <v>1010</v>
      </c>
      <c r="C197" s="216" t="s">
        <v>1010</v>
      </c>
      <c r="E197" s="216" t="s">
        <v>735</v>
      </c>
      <c r="F197" s="216">
        <f t="shared" si="2"/>
        <v>184</v>
      </c>
      <c r="H197" t="s">
        <v>597</v>
      </c>
      <c r="I197" t="s">
        <v>2378</v>
      </c>
      <c r="J197" t="s">
        <v>799</v>
      </c>
      <c r="K197" t="s">
        <v>809</v>
      </c>
      <c r="L197">
        <v>961.64</v>
      </c>
      <c r="M197">
        <v>341.96</v>
      </c>
      <c r="N197">
        <v>307.73</v>
      </c>
      <c r="O197">
        <v>279.74</v>
      </c>
      <c r="P197">
        <v>265.32</v>
      </c>
      <c r="Q197">
        <v>69</v>
      </c>
      <c r="AU197">
        <v>961.64</v>
      </c>
      <c r="AV197">
        <v>341.96</v>
      </c>
      <c r="AW197">
        <v>307.73</v>
      </c>
      <c r="AX197">
        <v>279.74</v>
      </c>
      <c r="AY197">
        <v>265.32</v>
      </c>
      <c r="BB197">
        <v>69</v>
      </c>
    </row>
    <row r="198" spans="1:54" x14ac:dyDescent="0.25">
      <c r="A198" t="s">
        <v>598</v>
      </c>
      <c r="B198" s="216" t="s">
        <v>1011</v>
      </c>
      <c r="C198" s="216" t="s">
        <v>1011</v>
      </c>
      <c r="E198" s="216" t="s">
        <v>736</v>
      </c>
      <c r="F198" s="216">
        <f t="shared" si="2"/>
        <v>185</v>
      </c>
      <c r="H198" t="s">
        <v>598</v>
      </c>
      <c r="I198" t="s">
        <v>2378</v>
      </c>
      <c r="J198" t="s">
        <v>799</v>
      </c>
      <c r="K198" t="s">
        <v>809</v>
      </c>
      <c r="L198">
        <v>927.89</v>
      </c>
      <c r="M198">
        <v>329.96</v>
      </c>
      <c r="N198">
        <v>296.93</v>
      </c>
      <c r="O198">
        <v>269.92</v>
      </c>
      <c r="P198">
        <v>256.01</v>
      </c>
      <c r="Q198">
        <v>52</v>
      </c>
      <c r="AU198">
        <v>927.89</v>
      </c>
      <c r="AV198">
        <v>329.96</v>
      </c>
      <c r="AW198">
        <v>296.93</v>
      </c>
      <c r="AX198">
        <v>269.92</v>
      </c>
      <c r="AY198">
        <v>256.01</v>
      </c>
      <c r="BB198">
        <v>52</v>
      </c>
    </row>
    <row r="199" spans="1:54" x14ac:dyDescent="0.25">
      <c r="A199" t="s">
        <v>599</v>
      </c>
      <c r="B199" s="216" t="s">
        <v>1012</v>
      </c>
      <c r="C199" s="216" t="s">
        <v>1012</v>
      </c>
      <c r="E199" s="216" t="s">
        <v>737</v>
      </c>
      <c r="F199" s="216">
        <f t="shared" si="2"/>
        <v>186</v>
      </c>
      <c r="H199" t="s">
        <v>599</v>
      </c>
      <c r="I199" t="s">
        <v>2378</v>
      </c>
      <c r="J199" t="s">
        <v>799</v>
      </c>
      <c r="K199" t="s">
        <v>809</v>
      </c>
      <c r="L199">
        <v>854.26</v>
      </c>
      <c r="M199">
        <v>303.77999999999997</v>
      </c>
      <c r="N199">
        <v>273.36</v>
      </c>
      <c r="O199">
        <v>248.5</v>
      </c>
      <c r="P199">
        <v>235.69</v>
      </c>
      <c r="Q199">
        <v>54</v>
      </c>
      <c r="AU199">
        <v>854.26</v>
      </c>
      <c r="AV199">
        <v>303.77999999999997</v>
      </c>
      <c r="AW199">
        <v>273.36</v>
      </c>
      <c r="AX199">
        <v>248.5</v>
      </c>
      <c r="AY199">
        <v>235.69</v>
      </c>
      <c r="BB199">
        <v>54</v>
      </c>
    </row>
    <row r="200" spans="1:54" x14ac:dyDescent="0.25">
      <c r="A200" t="s">
        <v>600</v>
      </c>
      <c r="B200" s="216" t="s">
        <v>1013</v>
      </c>
      <c r="C200" s="216" t="s">
        <v>1013</v>
      </c>
      <c r="E200" s="216" t="s">
        <v>738</v>
      </c>
      <c r="F200" s="216">
        <f t="shared" si="2"/>
        <v>187</v>
      </c>
      <c r="H200" t="s">
        <v>600</v>
      </c>
      <c r="I200" t="s">
        <v>2378</v>
      </c>
      <c r="J200" t="s">
        <v>799</v>
      </c>
      <c r="K200" t="s">
        <v>809</v>
      </c>
      <c r="L200">
        <v>818.15</v>
      </c>
      <c r="M200">
        <v>290.93</v>
      </c>
      <c r="N200">
        <v>261.81</v>
      </c>
      <c r="O200">
        <v>238</v>
      </c>
      <c r="P200">
        <v>225.73</v>
      </c>
      <c r="Q200">
        <v>36</v>
      </c>
      <c r="AU200">
        <v>818.15</v>
      </c>
      <c r="AV200">
        <v>290.93</v>
      </c>
      <c r="AW200">
        <v>261.81</v>
      </c>
      <c r="AX200">
        <v>238</v>
      </c>
      <c r="AY200">
        <v>225.73</v>
      </c>
      <c r="BB200">
        <v>36</v>
      </c>
    </row>
    <row r="201" spans="1:54" x14ac:dyDescent="0.25">
      <c r="A201" t="s">
        <v>601</v>
      </c>
      <c r="B201" s="216" t="s">
        <v>1014</v>
      </c>
      <c r="C201" s="216" t="s">
        <v>1014</v>
      </c>
      <c r="E201" s="216" t="s">
        <v>739</v>
      </c>
      <c r="F201" s="216">
        <f t="shared" si="2"/>
        <v>188</v>
      </c>
      <c r="H201" t="s">
        <v>601</v>
      </c>
      <c r="I201" t="s">
        <v>2378</v>
      </c>
      <c r="J201" t="s">
        <v>799</v>
      </c>
      <c r="K201" t="s">
        <v>809</v>
      </c>
      <c r="L201">
        <v>894.45</v>
      </c>
      <c r="M201">
        <v>318.07</v>
      </c>
      <c r="N201">
        <v>286.22000000000003</v>
      </c>
      <c r="O201">
        <v>260.2</v>
      </c>
      <c r="P201">
        <v>246.78</v>
      </c>
      <c r="Q201">
        <v>58</v>
      </c>
      <c r="AU201">
        <v>894.45</v>
      </c>
      <c r="AV201">
        <v>318.07</v>
      </c>
      <c r="AW201">
        <v>286.22000000000003</v>
      </c>
      <c r="AX201">
        <v>260.2</v>
      </c>
      <c r="AY201">
        <v>246.78</v>
      </c>
      <c r="BB201">
        <v>58</v>
      </c>
    </row>
    <row r="202" spans="1:54" x14ac:dyDescent="0.25">
      <c r="A202" t="s">
        <v>602</v>
      </c>
      <c r="B202" s="216" t="s">
        <v>1015</v>
      </c>
      <c r="C202" s="216" t="s">
        <v>1015</v>
      </c>
      <c r="E202" s="216" t="s">
        <v>740</v>
      </c>
      <c r="F202" s="216">
        <f t="shared" si="2"/>
        <v>189</v>
      </c>
      <c r="H202" t="s">
        <v>602</v>
      </c>
      <c r="I202" t="s">
        <v>2378</v>
      </c>
      <c r="J202" t="s">
        <v>799</v>
      </c>
      <c r="K202" t="s">
        <v>809</v>
      </c>
      <c r="L202">
        <v>855.97</v>
      </c>
      <c r="M202">
        <v>304.38</v>
      </c>
      <c r="N202">
        <v>273.91000000000003</v>
      </c>
      <c r="O202">
        <v>249</v>
      </c>
      <c r="P202">
        <v>236.16</v>
      </c>
      <c r="Q202">
        <v>39</v>
      </c>
      <c r="AU202">
        <v>855.97</v>
      </c>
      <c r="AV202">
        <v>304.38</v>
      </c>
      <c r="AW202">
        <v>273.91000000000003</v>
      </c>
      <c r="AX202">
        <v>249</v>
      </c>
      <c r="AY202">
        <v>236.16</v>
      </c>
      <c r="BB202">
        <v>39</v>
      </c>
    </row>
    <row r="203" spans="1:54" x14ac:dyDescent="0.25">
      <c r="A203" t="s">
        <v>603</v>
      </c>
      <c r="B203" s="216" t="s">
        <v>1016</v>
      </c>
      <c r="C203" s="216" t="s">
        <v>1016</v>
      </c>
      <c r="E203" s="216" t="s">
        <v>741</v>
      </c>
      <c r="F203" s="216">
        <f t="shared" si="2"/>
        <v>190</v>
      </c>
      <c r="H203" t="s">
        <v>603</v>
      </c>
      <c r="I203" t="s">
        <v>2378</v>
      </c>
      <c r="J203" t="s">
        <v>799</v>
      </c>
      <c r="K203" t="s">
        <v>809</v>
      </c>
      <c r="L203">
        <v>937.46</v>
      </c>
      <c r="M203">
        <v>333.36</v>
      </c>
      <c r="N203">
        <v>299.99</v>
      </c>
      <c r="O203">
        <v>272.70999999999998</v>
      </c>
      <c r="P203">
        <v>258.64999999999998</v>
      </c>
      <c r="Q203">
        <v>63</v>
      </c>
      <c r="AU203">
        <v>937.46</v>
      </c>
      <c r="AV203">
        <v>333.36</v>
      </c>
      <c r="AW203">
        <v>299.99</v>
      </c>
      <c r="AX203">
        <v>272.70999999999998</v>
      </c>
      <c r="AY203">
        <v>258.64999999999998</v>
      </c>
      <c r="BB203">
        <v>63</v>
      </c>
    </row>
    <row r="204" spans="1:54" x14ac:dyDescent="0.25">
      <c r="A204" t="s">
        <v>604</v>
      </c>
      <c r="B204" s="216" t="s">
        <v>1017</v>
      </c>
      <c r="C204" s="216" t="s">
        <v>1017</v>
      </c>
      <c r="E204" s="216" t="s">
        <v>742</v>
      </c>
      <c r="F204" s="216">
        <f t="shared" si="2"/>
        <v>191</v>
      </c>
      <c r="H204" t="s">
        <v>604</v>
      </c>
      <c r="I204" t="s">
        <v>2378</v>
      </c>
      <c r="J204" t="s">
        <v>799</v>
      </c>
      <c r="K204" t="s">
        <v>809</v>
      </c>
      <c r="L204">
        <v>896.62</v>
      </c>
      <c r="M204">
        <v>318.83999999999997</v>
      </c>
      <c r="N204">
        <v>286.92</v>
      </c>
      <c r="O204">
        <v>260.83</v>
      </c>
      <c r="P204">
        <v>247.38</v>
      </c>
      <c r="Q204">
        <v>42</v>
      </c>
      <c r="AU204">
        <v>896.62</v>
      </c>
      <c r="AV204">
        <v>318.83999999999997</v>
      </c>
      <c r="AW204">
        <v>286.92</v>
      </c>
      <c r="AX204">
        <v>260.83</v>
      </c>
      <c r="AY204">
        <v>247.38</v>
      </c>
      <c r="BB204">
        <v>42</v>
      </c>
    </row>
    <row r="205" spans="1:54" x14ac:dyDescent="0.25">
      <c r="A205" t="s">
        <v>605</v>
      </c>
      <c r="B205" s="216" t="s">
        <v>1018</v>
      </c>
      <c r="C205" s="216" t="s">
        <v>1018</v>
      </c>
      <c r="E205" s="216" t="s">
        <v>743</v>
      </c>
      <c r="F205" s="216">
        <f t="shared" si="2"/>
        <v>192</v>
      </c>
      <c r="H205" t="s">
        <v>605</v>
      </c>
      <c r="I205" t="s">
        <v>2378</v>
      </c>
      <c r="J205" t="s">
        <v>799</v>
      </c>
      <c r="K205" t="s">
        <v>809</v>
      </c>
      <c r="L205">
        <v>985.44</v>
      </c>
      <c r="M205">
        <v>350.42</v>
      </c>
      <c r="N205">
        <v>315.33999999999997</v>
      </c>
      <c r="O205">
        <v>286.66000000000003</v>
      </c>
      <c r="P205">
        <v>271.88</v>
      </c>
      <c r="Q205">
        <v>81</v>
      </c>
      <c r="AU205">
        <v>985.44</v>
      </c>
      <c r="AV205">
        <v>350.42</v>
      </c>
      <c r="AW205">
        <v>315.33999999999997</v>
      </c>
      <c r="AX205">
        <v>286.66000000000003</v>
      </c>
      <c r="AY205">
        <v>271.88</v>
      </c>
      <c r="BB205">
        <v>81</v>
      </c>
    </row>
    <row r="206" spans="1:54" x14ac:dyDescent="0.25">
      <c r="A206" t="s">
        <v>606</v>
      </c>
      <c r="B206" s="216" t="s">
        <v>1019</v>
      </c>
      <c r="C206" s="216" t="s">
        <v>1019</v>
      </c>
      <c r="E206" s="216" t="s">
        <v>744</v>
      </c>
      <c r="F206" s="216">
        <f t="shared" si="2"/>
        <v>193</v>
      </c>
      <c r="H206" t="s">
        <v>606</v>
      </c>
      <c r="I206" t="s">
        <v>2378</v>
      </c>
      <c r="J206" t="s">
        <v>799</v>
      </c>
      <c r="K206" t="s">
        <v>809</v>
      </c>
      <c r="L206">
        <v>928.68</v>
      </c>
      <c r="M206">
        <v>330.24</v>
      </c>
      <c r="N206">
        <v>297.18</v>
      </c>
      <c r="O206">
        <v>270.14999999999998</v>
      </c>
      <c r="P206">
        <v>256.22000000000003</v>
      </c>
      <c r="Q206">
        <v>53</v>
      </c>
      <c r="AU206">
        <v>928.68</v>
      </c>
      <c r="AV206">
        <v>330.24</v>
      </c>
      <c r="AW206">
        <v>297.18</v>
      </c>
      <c r="AX206">
        <v>270.14999999999998</v>
      </c>
      <c r="AY206">
        <v>256.22000000000003</v>
      </c>
      <c r="BB206">
        <v>53</v>
      </c>
    </row>
    <row r="207" spans="1:54" x14ac:dyDescent="0.25">
      <c r="A207" t="s">
        <v>607</v>
      </c>
      <c r="B207" s="216" t="s">
        <v>1020</v>
      </c>
      <c r="C207" s="216" t="s">
        <v>1020</v>
      </c>
      <c r="E207" s="216" t="s">
        <v>745</v>
      </c>
      <c r="F207" s="216">
        <f t="shared" si="2"/>
        <v>194</v>
      </c>
      <c r="H207" t="s">
        <v>607</v>
      </c>
      <c r="I207" t="s">
        <v>2378</v>
      </c>
      <c r="J207" t="s">
        <v>799</v>
      </c>
      <c r="K207" t="s">
        <v>809</v>
      </c>
      <c r="L207">
        <v>974.01</v>
      </c>
      <c r="M207">
        <v>346.36</v>
      </c>
      <c r="N207">
        <v>311.68</v>
      </c>
      <c r="O207">
        <v>283.33999999999997</v>
      </c>
      <c r="P207">
        <v>268.73</v>
      </c>
      <c r="Q207">
        <v>72</v>
      </c>
      <c r="AU207">
        <v>974.01</v>
      </c>
      <c r="AV207">
        <v>346.36</v>
      </c>
      <c r="AW207">
        <v>311.68</v>
      </c>
      <c r="AX207">
        <v>283.33999999999997</v>
      </c>
      <c r="AY207">
        <v>268.73</v>
      </c>
      <c r="BB207">
        <v>72</v>
      </c>
    </row>
    <row r="208" spans="1:54" x14ac:dyDescent="0.25">
      <c r="A208" t="s">
        <v>608</v>
      </c>
      <c r="B208" s="216" t="s">
        <v>1021</v>
      </c>
      <c r="C208" s="216" t="s">
        <v>1021</v>
      </c>
      <c r="E208" s="216" t="s">
        <v>746</v>
      </c>
      <c r="F208" s="216">
        <f t="shared" ref="F208:F256" si="3">+F207+1</f>
        <v>195</v>
      </c>
      <c r="H208" t="s">
        <v>608</v>
      </c>
      <c r="I208" t="s">
        <v>2378</v>
      </c>
      <c r="J208" t="s">
        <v>799</v>
      </c>
      <c r="K208" t="s">
        <v>809</v>
      </c>
      <c r="L208">
        <v>940.26</v>
      </c>
      <c r="M208">
        <v>334.36</v>
      </c>
      <c r="N208">
        <v>300.88</v>
      </c>
      <c r="O208">
        <v>273.52</v>
      </c>
      <c r="P208">
        <v>259.42</v>
      </c>
      <c r="Q208">
        <v>56</v>
      </c>
      <c r="AU208">
        <v>940.26</v>
      </c>
      <c r="AV208">
        <v>334.36</v>
      </c>
      <c r="AW208">
        <v>300.88</v>
      </c>
      <c r="AX208">
        <v>273.52</v>
      </c>
      <c r="AY208">
        <v>259.42</v>
      </c>
      <c r="BB208">
        <v>56</v>
      </c>
    </row>
    <row r="209" spans="1:54" x14ac:dyDescent="0.25">
      <c r="A209" t="s">
        <v>609</v>
      </c>
      <c r="B209" s="216" t="s">
        <v>1022</v>
      </c>
      <c r="C209" s="216" t="s">
        <v>1022</v>
      </c>
      <c r="E209" s="216" t="s">
        <v>747</v>
      </c>
      <c r="F209" s="216">
        <f t="shared" si="3"/>
        <v>196</v>
      </c>
      <c r="H209" t="s">
        <v>609</v>
      </c>
      <c r="I209" t="s">
        <v>2378</v>
      </c>
      <c r="J209" t="s">
        <v>799</v>
      </c>
      <c r="K209" t="s">
        <v>809</v>
      </c>
      <c r="L209">
        <v>862.42</v>
      </c>
      <c r="M209">
        <v>306.68</v>
      </c>
      <c r="N209">
        <v>275.97000000000003</v>
      </c>
      <c r="O209">
        <v>250.88</v>
      </c>
      <c r="P209">
        <v>237.94</v>
      </c>
      <c r="Q209">
        <v>57</v>
      </c>
      <c r="AU209">
        <v>862.42</v>
      </c>
      <c r="AV209">
        <v>306.68</v>
      </c>
      <c r="AW209">
        <v>275.97000000000003</v>
      </c>
      <c r="AX209">
        <v>250.88</v>
      </c>
      <c r="AY209">
        <v>237.94</v>
      </c>
      <c r="BB209">
        <v>57</v>
      </c>
    </row>
    <row r="210" spans="1:54" x14ac:dyDescent="0.25">
      <c r="A210" t="s">
        <v>610</v>
      </c>
      <c r="B210" s="216" t="s">
        <v>1023</v>
      </c>
      <c r="C210" s="216" t="s">
        <v>1023</v>
      </c>
      <c r="E210" s="216" t="s">
        <v>748</v>
      </c>
      <c r="F210" s="216">
        <f t="shared" si="3"/>
        <v>197</v>
      </c>
      <c r="H210" t="s">
        <v>610</v>
      </c>
      <c r="I210" t="s">
        <v>2378</v>
      </c>
      <c r="J210" t="s">
        <v>799</v>
      </c>
      <c r="K210" t="s">
        <v>809</v>
      </c>
      <c r="L210">
        <v>826.31</v>
      </c>
      <c r="M210">
        <v>293.83999999999997</v>
      </c>
      <c r="N210">
        <v>264.42</v>
      </c>
      <c r="O210">
        <v>240.37</v>
      </c>
      <c r="P210">
        <v>227.98</v>
      </c>
      <c r="Q210">
        <v>39</v>
      </c>
      <c r="AU210">
        <v>826.31</v>
      </c>
      <c r="AV210">
        <v>293.83999999999997</v>
      </c>
      <c r="AW210">
        <v>264.42</v>
      </c>
      <c r="AX210">
        <v>240.37</v>
      </c>
      <c r="AY210">
        <v>227.98</v>
      </c>
      <c r="BB210">
        <v>39</v>
      </c>
    </row>
    <row r="211" spans="1:54" x14ac:dyDescent="0.25">
      <c r="A211" t="s">
        <v>611</v>
      </c>
      <c r="B211" s="216" t="s">
        <v>1024</v>
      </c>
      <c r="C211" s="216" t="s">
        <v>1024</v>
      </c>
      <c r="E211" s="216" t="s">
        <v>749</v>
      </c>
      <c r="F211" s="216">
        <f t="shared" si="3"/>
        <v>198</v>
      </c>
      <c r="H211" t="s">
        <v>611</v>
      </c>
      <c r="I211" t="s">
        <v>2378</v>
      </c>
      <c r="J211" t="s">
        <v>799</v>
      </c>
      <c r="K211" t="s">
        <v>809</v>
      </c>
      <c r="L211">
        <v>908.39</v>
      </c>
      <c r="M211">
        <v>323.02</v>
      </c>
      <c r="N211">
        <v>290.69</v>
      </c>
      <c r="O211">
        <v>264.25</v>
      </c>
      <c r="P211">
        <v>250.63</v>
      </c>
      <c r="Q211">
        <v>62</v>
      </c>
      <c r="AU211">
        <v>908.39</v>
      </c>
      <c r="AV211">
        <v>323.02</v>
      </c>
      <c r="AW211">
        <v>290.69</v>
      </c>
      <c r="AX211">
        <v>264.25</v>
      </c>
      <c r="AY211">
        <v>250.63</v>
      </c>
      <c r="BB211">
        <v>62</v>
      </c>
    </row>
    <row r="212" spans="1:54" x14ac:dyDescent="0.25">
      <c r="A212" t="s">
        <v>612</v>
      </c>
      <c r="B212" s="216" t="s">
        <v>1025</v>
      </c>
      <c r="C212" s="216" t="s">
        <v>1025</v>
      </c>
      <c r="E212" s="216" t="s">
        <v>750</v>
      </c>
      <c r="F212" s="216">
        <f t="shared" si="3"/>
        <v>199</v>
      </c>
      <c r="H212" t="s">
        <v>612</v>
      </c>
      <c r="I212" t="s">
        <v>2378</v>
      </c>
      <c r="J212" t="s">
        <v>799</v>
      </c>
      <c r="K212" t="s">
        <v>809</v>
      </c>
      <c r="L212">
        <v>869.91</v>
      </c>
      <c r="M212">
        <v>309.33999999999997</v>
      </c>
      <c r="N212">
        <v>278.37</v>
      </c>
      <c r="O212">
        <v>253.06</v>
      </c>
      <c r="P212">
        <v>240.01</v>
      </c>
      <c r="Q212">
        <v>43</v>
      </c>
      <c r="AU212">
        <v>869.91</v>
      </c>
      <c r="AV212">
        <v>309.33999999999997</v>
      </c>
      <c r="AW212">
        <v>278.37</v>
      </c>
      <c r="AX212">
        <v>253.06</v>
      </c>
      <c r="AY212">
        <v>240.01</v>
      </c>
      <c r="BB212">
        <v>43</v>
      </c>
    </row>
    <row r="213" spans="1:54" x14ac:dyDescent="0.25">
      <c r="A213" t="s">
        <v>613</v>
      </c>
      <c r="B213" s="216" t="s">
        <v>1026</v>
      </c>
      <c r="C213" s="216" t="s">
        <v>1026</v>
      </c>
      <c r="E213" s="216" t="s">
        <v>751</v>
      </c>
      <c r="F213" s="216">
        <f t="shared" si="3"/>
        <v>200</v>
      </c>
      <c r="H213" t="s">
        <v>613</v>
      </c>
      <c r="I213" t="s">
        <v>2378</v>
      </c>
      <c r="J213" t="s">
        <v>799</v>
      </c>
      <c r="K213" t="s">
        <v>809</v>
      </c>
      <c r="L213">
        <v>951.4</v>
      </c>
      <c r="M213">
        <v>338.32</v>
      </c>
      <c r="N213">
        <v>304.45</v>
      </c>
      <c r="O213">
        <v>276.76</v>
      </c>
      <c r="P213">
        <v>262.49</v>
      </c>
      <c r="Q213">
        <v>64</v>
      </c>
      <c r="AU213">
        <v>951.4</v>
      </c>
      <c r="AV213">
        <v>338.32</v>
      </c>
      <c r="AW213">
        <v>304.45</v>
      </c>
      <c r="AX213">
        <v>276.76</v>
      </c>
      <c r="AY213">
        <v>262.49</v>
      </c>
      <c r="BB213">
        <v>64</v>
      </c>
    </row>
    <row r="214" spans="1:54" x14ac:dyDescent="0.25">
      <c r="A214" t="s">
        <v>614</v>
      </c>
      <c r="B214" s="216" t="s">
        <v>1027</v>
      </c>
      <c r="C214" s="216" t="s">
        <v>1027</v>
      </c>
      <c r="E214" s="216" t="s">
        <v>752</v>
      </c>
      <c r="F214" s="216">
        <f t="shared" si="3"/>
        <v>201</v>
      </c>
      <c r="H214" t="s">
        <v>614</v>
      </c>
      <c r="I214" t="s">
        <v>2378</v>
      </c>
      <c r="J214" t="s">
        <v>799</v>
      </c>
      <c r="K214" t="s">
        <v>809</v>
      </c>
      <c r="L214">
        <v>910.55</v>
      </c>
      <c r="M214">
        <v>323.79000000000002</v>
      </c>
      <c r="N214">
        <v>291.38</v>
      </c>
      <c r="O214">
        <v>264.88</v>
      </c>
      <c r="P214">
        <v>251.22</v>
      </c>
      <c r="Q214">
        <v>47</v>
      </c>
      <c r="AU214">
        <v>910.55</v>
      </c>
      <c r="AV214">
        <v>323.79000000000002</v>
      </c>
      <c r="AW214">
        <v>291.38</v>
      </c>
      <c r="AX214">
        <v>264.88</v>
      </c>
      <c r="AY214">
        <v>251.22</v>
      </c>
      <c r="BB214">
        <v>47</v>
      </c>
    </row>
    <row r="215" spans="1:54" x14ac:dyDescent="0.25">
      <c r="A215" t="s">
        <v>615</v>
      </c>
      <c r="B215" s="216" t="s">
        <v>1028</v>
      </c>
      <c r="C215" s="216" t="s">
        <v>1028</v>
      </c>
      <c r="E215" s="216" t="s">
        <v>753</v>
      </c>
      <c r="F215" s="216">
        <f t="shared" si="3"/>
        <v>202</v>
      </c>
      <c r="H215" t="s">
        <v>615</v>
      </c>
      <c r="I215" t="s">
        <v>2378</v>
      </c>
      <c r="J215" t="s">
        <v>799</v>
      </c>
      <c r="K215" t="s">
        <v>809</v>
      </c>
      <c r="L215">
        <v>1000.11</v>
      </c>
      <c r="M215">
        <v>355.64</v>
      </c>
      <c r="N215">
        <v>320.04000000000002</v>
      </c>
      <c r="O215">
        <v>290.93</v>
      </c>
      <c r="P215">
        <v>275.93</v>
      </c>
      <c r="Q215">
        <v>85</v>
      </c>
      <c r="AU215">
        <v>1000.11</v>
      </c>
      <c r="AV215">
        <v>355.64</v>
      </c>
      <c r="AW215">
        <v>320.04000000000002</v>
      </c>
      <c r="AX215">
        <v>290.93</v>
      </c>
      <c r="AY215">
        <v>275.93</v>
      </c>
      <c r="BB215">
        <v>85</v>
      </c>
    </row>
    <row r="216" spans="1:54" x14ac:dyDescent="0.25">
      <c r="A216" t="s">
        <v>616</v>
      </c>
      <c r="B216" s="216" t="s">
        <v>1029</v>
      </c>
      <c r="C216" s="216" t="s">
        <v>1029</v>
      </c>
      <c r="E216" s="216" t="s">
        <v>754</v>
      </c>
      <c r="F216" s="216">
        <f t="shared" si="3"/>
        <v>203</v>
      </c>
      <c r="H216" t="s">
        <v>616</v>
      </c>
      <c r="I216" t="s">
        <v>2378</v>
      </c>
      <c r="J216" t="s">
        <v>799</v>
      </c>
      <c r="K216" t="s">
        <v>809</v>
      </c>
      <c r="L216">
        <v>942.7</v>
      </c>
      <c r="M216">
        <v>335.22</v>
      </c>
      <c r="N216">
        <v>301.66000000000003</v>
      </c>
      <c r="O216">
        <v>274.23</v>
      </c>
      <c r="P216">
        <v>260.08999999999997</v>
      </c>
      <c r="Q216">
        <v>57</v>
      </c>
      <c r="AU216">
        <v>942.7</v>
      </c>
      <c r="AV216">
        <v>335.22</v>
      </c>
      <c r="AW216">
        <v>301.66000000000003</v>
      </c>
      <c r="AX216">
        <v>274.23</v>
      </c>
      <c r="AY216">
        <v>260.08999999999997</v>
      </c>
      <c r="BB216">
        <v>57</v>
      </c>
    </row>
    <row r="217" spans="1:54" x14ac:dyDescent="0.25">
      <c r="A217" t="s">
        <v>617</v>
      </c>
      <c r="B217" s="216" t="s">
        <v>1030</v>
      </c>
      <c r="C217" s="216" t="s">
        <v>1030</v>
      </c>
      <c r="E217" s="216" t="s">
        <v>755</v>
      </c>
      <c r="F217" s="216">
        <f t="shared" si="3"/>
        <v>204</v>
      </c>
      <c r="H217" t="s">
        <v>617</v>
      </c>
      <c r="I217" t="s">
        <v>2378</v>
      </c>
      <c r="J217" t="s">
        <v>799</v>
      </c>
      <c r="K217" t="s">
        <v>809</v>
      </c>
      <c r="L217">
        <v>1015.62</v>
      </c>
      <c r="M217">
        <v>361.15</v>
      </c>
      <c r="N217">
        <v>325</v>
      </c>
      <c r="O217">
        <v>295.44</v>
      </c>
      <c r="P217">
        <v>280.20999999999998</v>
      </c>
      <c r="Q217">
        <v>90</v>
      </c>
      <c r="AU217">
        <v>1015.62</v>
      </c>
      <c r="AV217">
        <v>361.15</v>
      </c>
      <c r="AW217">
        <v>325</v>
      </c>
      <c r="AX217">
        <v>295.44</v>
      </c>
      <c r="AY217">
        <v>280.20999999999998</v>
      </c>
      <c r="BB217">
        <v>90</v>
      </c>
    </row>
    <row r="218" spans="1:54" x14ac:dyDescent="0.25">
      <c r="A218" t="s">
        <v>618</v>
      </c>
      <c r="B218" s="216" t="s">
        <v>1031</v>
      </c>
      <c r="C218" s="216" t="s">
        <v>1031</v>
      </c>
      <c r="E218" s="216" t="s">
        <v>756</v>
      </c>
      <c r="F218" s="216">
        <f t="shared" si="3"/>
        <v>205</v>
      </c>
      <c r="H218" t="s">
        <v>618</v>
      </c>
      <c r="I218" t="s">
        <v>2378</v>
      </c>
      <c r="J218" t="s">
        <v>799</v>
      </c>
      <c r="K218" t="s">
        <v>809</v>
      </c>
      <c r="L218">
        <v>954.28</v>
      </c>
      <c r="M218">
        <v>339.34</v>
      </c>
      <c r="N218">
        <v>305.37</v>
      </c>
      <c r="O218">
        <v>277.60000000000002</v>
      </c>
      <c r="P218">
        <v>263.29000000000002</v>
      </c>
      <c r="Q218">
        <v>60</v>
      </c>
      <c r="AU218">
        <v>954.28</v>
      </c>
      <c r="AV218">
        <v>339.34</v>
      </c>
      <c r="AW218">
        <v>305.37</v>
      </c>
      <c r="AX218">
        <v>277.60000000000002</v>
      </c>
      <c r="AY218">
        <v>263.29000000000002</v>
      </c>
      <c r="BB218">
        <v>60</v>
      </c>
    </row>
    <row r="219" spans="1:54" x14ac:dyDescent="0.25">
      <c r="A219" t="s">
        <v>619</v>
      </c>
      <c r="B219" s="216" t="s">
        <v>1032</v>
      </c>
      <c r="C219" s="216" t="s">
        <v>1032</v>
      </c>
      <c r="E219" s="216" t="s">
        <v>757</v>
      </c>
      <c r="F219" s="216">
        <f t="shared" si="3"/>
        <v>206</v>
      </c>
      <c r="H219" t="s">
        <v>619</v>
      </c>
      <c r="I219" t="s">
        <v>2378</v>
      </c>
      <c r="J219" t="s">
        <v>799</v>
      </c>
      <c r="K219" t="s">
        <v>809</v>
      </c>
      <c r="L219">
        <v>397.98</v>
      </c>
      <c r="M219">
        <v>141.52000000000001</v>
      </c>
      <c r="N219">
        <v>127.35</v>
      </c>
      <c r="O219">
        <v>115.77</v>
      </c>
      <c r="P219">
        <v>109.8</v>
      </c>
      <c r="Q219">
        <v>81</v>
      </c>
      <c r="AU219">
        <v>397.98</v>
      </c>
      <c r="AV219">
        <v>141.52000000000001</v>
      </c>
      <c r="AW219">
        <v>127.35</v>
      </c>
      <c r="AX219">
        <v>115.77</v>
      </c>
      <c r="AY219">
        <v>109.8</v>
      </c>
      <c r="BB219">
        <v>81</v>
      </c>
    </row>
    <row r="220" spans="1:54" x14ac:dyDescent="0.25">
      <c r="A220" t="s">
        <v>620</v>
      </c>
      <c r="B220" s="216" t="s">
        <v>1033</v>
      </c>
      <c r="C220" s="216" t="s">
        <v>1033</v>
      </c>
      <c r="E220" s="216" t="s">
        <v>758</v>
      </c>
      <c r="F220" s="216">
        <f t="shared" si="3"/>
        <v>207</v>
      </c>
      <c r="H220" t="s">
        <v>620</v>
      </c>
      <c r="I220" t="s">
        <v>2378</v>
      </c>
      <c r="J220" t="s">
        <v>799</v>
      </c>
      <c r="K220" t="s">
        <v>809</v>
      </c>
      <c r="L220">
        <v>428.52</v>
      </c>
      <c r="M220">
        <v>152.38</v>
      </c>
      <c r="N220">
        <v>137.13</v>
      </c>
      <c r="O220">
        <v>124.66</v>
      </c>
      <c r="P220">
        <v>118.23</v>
      </c>
      <c r="Q220">
        <v>90</v>
      </c>
      <c r="AU220">
        <v>428.52</v>
      </c>
      <c r="AV220">
        <v>152.38</v>
      </c>
      <c r="AW220">
        <v>137.13</v>
      </c>
      <c r="AX220">
        <v>124.66</v>
      </c>
      <c r="AY220">
        <v>118.23</v>
      </c>
      <c r="BB220">
        <v>90</v>
      </c>
    </row>
    <row r="221" spans="1:54" x14ac:dyDescent="0.25">
      <c r="A221" t="s">
        <v>621</v>
      </c>
      <c r="B221" s="216" t="s">
        <v>1034</v>
      </c>
      <c r="C221" s="216" t="s">
        <v>1034</v>
      </c>
      <c r="E221" s="216" t="s">
        <v>759</v>
      </c>
      <c r="F221" s="216">
        <f t="shared" si="3"/>
        <v>208</v>
      </c>
      <c r="H221" t="s">
        <v>621</v>
      </c>
      <c r="I221" t="s">
        <v>2378</v>
      </c>
      <c r="J221" t="s">
        <v>799</v>
      </c>
      <c r="K221" t="s">
        <v>809</v>
      </c>
      <c r="L221">
        <v>461.23</v>
      </c>
      <c r="M221">
        <v>164.01</v>
      </c>
      <c r="N221">
        <v>147.59</v>
      </c>
      <c r="O221">
        <v>134.16999999999999</v>
      </c>
      <c r="P221">
        <v>127.25</v>
      </c>
      <c r="Q221">
        <v>103</v>
      </c>
      <c r="AU221">
        <v>461.23</v>
      </c>
      <c r="AV221">
        <v>164.01</v>
      </c>
      <c r="AW221">
        <v>147.59</v>
      </c>
      <c r="AX221">
        <v>134.16999999999999</v>
      </c>
      <c r="AY221">
        <v>127.25</v>
      </c>
      <c r="BB221">
        <v>103</v>
      </c>
    </row>
    <row r="222" spans="1:54" x14ac:dyDescent="0.25">
      <c r="A222" t="s">
        <v>622</v>
      </c>
      <c r="B222" s="216" t="s">
        <v>1035</v>
      </c>
      <c r="C222" s="216" t="s">
        <v>1035</v>
      </c>
      <c r="E222" s="216" t="s">
        <v>760</v>
      </c>
      <c r="F222" s="216">
        <f t="shared" si="3"/>
        <v>209</v>
      </c>
      <c r="H222" t="s">
        <v>622</v>
      </c>
      <c r="I222" t="s">
        <v>2378</v>
      </c>
      <c r="J222" t="s">
        <v>799</v>
      </c>
      <c r="K222" t="s">
        <v>809</v>
      </c>
      <c r="L222">
        <v>429.58</v>
      </c>
      <c r="M222">
        <v>152.76</v>
      </c>
      <c r="N222">
        <v>137.47</v>
      </c>
      <c r="O222">
        <v>124.97</v>
      </c>
      <c r="P222">
        <v>118.52</v>
      </c>
      <c r="Q222">
        <v>84</v>
      </c>
      <c r="AU222">
        <v>429.58</v>
      </c>
      <c r="AV222">
        <v>152.76</v>
      </c>
      <c r="AW222">
        <v>137.47</v>
      </c>
      <c r="AX222">
        <v>124.97</v>
      </c>
      <c r="AY222">
        <v>118.52</v>
      </c>
      <c r="BB222">
        <v>84</v>
      </c>
    </row>
    <row r="223" spans="1:54" x14ac:dyDescent="0.25">
      <c r="A223" t="s">
        <v>623</v>
      </c>
      <c r="B223" s="216" t="s">
        <v>1036</v>
      </c>
      <c r="C223" s="216" t="s">
        <v>1036</v>
      </c>
      <c r="E223" s="216" t="s">
        <v>761</v>
      </c>
      <c r="F223" s="216">
        <f t="shared" si="3"/>
        <v>210</v>
      </c>
      <c r="H223" t="s">
        <v>623</v>
      </c>
      <c r="I223" t="s">
        <v>2378</v>
      </c>
      <c r="J223" t="s">
        <v>799</v>
      </c>
      <c r="K223" t="s">
        <v>809</v>
      </c>
      <c r="L223">
        <v>480.1</v>
      </c>
      <c r="M223">
        <v>170.72</v>
      </c>
      <c r="N223">
        <v>153.63</v>
      </c>
      <c r="O223">
        <v>139.66</v>
      </c>
      <c r="P223">
        <v>132.46</v>
      </c>
      <c r="Q223">
        <v>70</v>
      </c>
      <c r="AU223">
        <v>480.1</v>
      </c>
      <c r="AV223">
        <v>170.72</v>
      </c>
      <c r="AW223">
        <v>153.63</v>
      </c>
      <c r="AX223">
        <v>139.66</v>
      </c>
      <c r="AY223">
        <v>132.46</v>
      </c>
      <c r="BB223">
        <v>70</v>
      </c>
    </row>
    <row r="224" spans="1:54" x14ac:dyDescent="0.25">
      <c r="A224" t="s">
        <v>624</v>
      </c>
      <c r="B224" s="216" t="s">
        <v>1037</v>
      </c>
      <c r="C224" s="216" t="s">
        <v>1037</v>
      </c>
      <c r="E224" s="216" t="s">
        <v>762</v>
      </c>
      <c r="F224" s="216">
        <f t="shared" si="3"/>
        <v>211</v>
      </c>
      <c r="H224" t="s">
        <v>624</v>
      </c>
      <c r="I224" t="s">
        <v>2378</v>
      </c>
      <c r="J224" t="s">
        <v>799</v>
      </c>
      <c r="K224" t="s">
        <v>809</v>
      </c>
      <c r="L224">
        <v>509.99</v>
      </c>
      <c r="M224">
        <v>181.35</v>
      </c>
      <c r="N224">
        <v>163.19999999999999</v>
      </c>
      <c r="O224">
        <v>148.36000000000001</v>
      </c>
      <c r="P224">
        <v>140.71</v>
      </c>
      <c r="Q224">
        <v>76</v>
      </c>
      <c r="AU224">
        <v>509.99</v>
      </c>
      <c r="AV224">
        <v>181.35</v>
      </c>
      <c r="AW224">
        <v>163.19999999999999</v>
      </c>
      <c r="AX224">
        <v>148.36000000000001</v>
      </c>
      <c r="AY224">
        <v>140.71</v>
      </c>
      <c r="BB224">
        <v>76</v>
      </c>
    </row>
    <row r="225" spans="1:54" x14ac:dyDescent="0.25">
      <c r="A225" t="s">
        <v>625</v>
      </c>
      <c r="B225" s="216" t="s">
        <v>1038</v>
      </c>
      <c r="C225" s="216" t="s">
        <v>1038</v>
      </c>
      <c r="E225" s="216" t="s">
        <v>763</v>
      </c>
      <c r="F225" s="216">
        <f t="shared" si="3"/>
        <v>212</v>
      </c>
      <c r="H225" t="s">
        <v>625</v>
      </c>
      <c r="I225" t="s">
        <v>2378</v>
      </c>
      <c r="J225" t="s">
        <v>799</v>
      </c>
      <c r="K225" t="s">
        <v>809</v>
      </c>
      <c r="L225">
        <v>569.76</v>
      </c>
      <c r="M225">
        <v>202.61</v>
      </c>
      <c r="N225">
        <v>182.32</v>
      </c>
      <c r="O225">
        <v>165.74</v>
      </c>
      <c r="P225">
        <v>157.19999999999999</v>
      </c>
      <c r="Q225">
        <v>88</v>
      </c>
      <c r="AU225">
        <v>569.76</v>
      </c>
      <c r="AV225">
        <v>202.61</v>
      </c>
      <c r="AW225">
        <v>182.32</v>
      </c>
      <c r="AX225">
        <v>165.74</v>
      </c>
      <c r="AY225">
        <v>157.19999999999999</v>
      </c>
      <c r="BB225">
        <v>88</v>
      </c>
    </row>
    <row r="226" spans="1:54" x14ac:dyDescent="0.25">
      <c r="A226" t="s">
        <v>626</v>
      </c>
      <c r="B226" s="216" t="s">
        <v>1039</v>
      </c>
      <c r="C226" s="216" t="s">
        <v>1039</v>
      </c>
      <c r="E226" s="216" t="s">
        <v>764</v>
      </c>
      <c r="F226" s="216">
        <f t="shared" si="3"/>
        <v>213</v>
      </c>
      <c r="H226" t="s">
        <v>626</v>
      </c>
      <c r="I226" t="s">
        <v>2378</v>
      </c>
      <c r="J226" t="s">
        <v>799</v>
      </c>
      <c r="K226" t="s">
        <v>809</v>
      </c>
      <c r="L226">
        <v>589.71</v>
      </c>
      <c r="M226">
        <v>209.7</v>
      </c>
      <c r="N226">
        <v>188.71</v>
      </c>
      <c r="O226">
        <v>171.55</v>
      </c>
      <c r="P226">
        <v>162.69999999999999</v>
      </c>
      <c r="Q226">
        <v>92</v>
      </c>
      <c r="AU226">
        <v>589.71</v>
      </c>
      <c r="AV226">
        <v>209.7</v>
      </c>
      <c r="AW226">
        <v>188.71</v>
      </c>
      <c r="AX226">
        <v>171.55</v>
      </c>
      <c r="AY226">
        <v>162.69999999999999</v>
      </c>
      <c r="BB226">
        <v>92</v>
      </c>
    </row>
    <row r="227" spans="1:54" x14ac:dyDescent="0.25">
      <c r="A227" t="s">
        <v>627</v>
      </c>
      <c r="B227" s="216" t="s">
        <v>1040</v>
      </c>
      <c r="C227" s="216" t="s">
        <v>1040</v>
      </c>
      <c r="E227" s="216" t="s">
        <v>765</v>
      </c>
      <c r="F227" s="216">
        <f t="shared" si="3"/>
        <v>214</v>
      </c>
      <c r="H227" t="s">
        <v>627</v>
      </c>
      <c r="I227" t="s">
        <v>2378</v>
      </c>
      <c r="J227" t="s">
        <v>799</v>
      </c>
      <c r="K227" t="s">
        <v>809</v>
      </c>
      <c r="L227">
        <v>334.8</v>
      </c>
      <c r="M227">
        <v>119.06</v>
      </c>
      <c r="N227">
        <v>107.14</v>
      </c>
      <c r="O227">
        <v>97.39</v>
      </c>
      <c r="P227">
        <v>92.37</v>
      </c>
      <c r="Q227">
        <v>48</v>
      </c>
      <c r="AU227">
        <v>334.8</v>
      </c>
      <c r="AV227">
        <v>119.06</v>
      </c>
      <c r="AW227">
        <v>107.14</v>
      </c>
      <c r="AX227">
        <v>97.39</v>
      </c>
      <c r="AY227">
        <v>92.37</v>
      </c>
      <c r="BB227">
        <v>48</v>
      </c>
    </row>
    <row r="228" spans="1:54" x14ac:dyDescent="0.25">
      <c r="A228" t="s">
        <v>628</v>
      </c>
      <c r="B228" s="216" t="s">
        <v>1041</v>
      </c>
      <c r="C228" s="216" t="s">
        <v>1041</v>
      </c>
      <c r="E228" s="216" t="s">
        <v>766</v>
      </c>
      <c r="F228" s="216">
        <f t="shared" si="3"/>
        <v>215</v>
      </c>
      <c r="H228" t="s">
        <v>628</v>
      </c>
      <c r="I228" t="s">
        <v>2378</v>
      </c>
      <c r="J228" t="s">
        <v>799</v>
      </c>
      <c r="K228" t="s">
        <v>809</v>
      </c>
      <c r="L228">
        <v>297.64</v>
      </c>
      <c r="M228">
        <v>105.84</v>
      </c>
      <c r="N228">
        <v>95.25</v>
      </c>
      <c r="O228">
        <v>86.58</v>
      </c>
      <c r="P228">
        <v>82.12</v>
      </c>
      <c r="Q228">
        <v>32</v>
      </c>
      <c r="AU228">
        <v>297.64</v>
      </c>
      <c r="AV228">
        <v>105.84</v>
      </c>
      <c r="AW228">
        <v>95.25</v>
      </c>
      <c r="AX228">
        <v>86.58</v>
      </c>
      <c r="AY228">
        <v>82.12</v>
      </c>
      <c r="BB228">
        <v>32</v>
      </c>
    </row>
    <row r="229" spans="1:54" x14ac:dyDescent="0.25">
      <c r="A229" t="s">
        <v>629</v>
      </c>
      <c r="B229" s="216" t="s">
        <v>1042</v>
      </c>
      <c r="C229" s="216" t="s">
        <v>1042</v>
      </c>
      <c r="E229" s="216" t="s">
        <v>767</v>
      </c>
      <c r="F229" s="216">
        <f t="shared" si="3"/>
        <v>216</v>
      </c>
      <c r="H229" t="s">
        <v>629</v>
      </c>
      <c r="I229" t="s">
        <v>2378</v>
      </c>
      <c r="J229" t="s">
        <v>799</v>
      </c>
      <c r="K229" t="s">
        <v>809</v>
      </c>
      <c r="L229">
        <v>342.97</v>
      </c>
      <c r="M229">
        <v>121.96</v>
      </c>
      <c r="N229">
        <v>109.75</v>
      </c>
      <c r="O229">
        <v>99.77</v>
      </c>
      <c r="P229">
        <v>94.63</v>
      </c>
      <c r="Q229">
        <v>51</v>
      </c>
      <c r="AU229">
        <v>342.97</v>
      </c>
      <c r="AV229">
        <v>121.96</v>
      </c>
      <c r="AW229">
        <v>109.75</v>
      </c>
      <c r="AX229">
        <v>99.77</v>
      </c>
      <c r="AY229">
        <v>94.63</v>
      </c>
      <c r="BB229">
        <v>51</v>
      </c>
    </row>
    <row r="230" spans="1:54" x14ac:dyDescent="0.25">
      <c r="A230" t="s">
        <v>630</v>
      </c>
      <c r="B230" s="216" t="s">
        <v>1043</v>
      </c>
      <c r="C230" s="216" t="s">
        <v>1043</v>
      </c>
      <c r="E230" s="216" t="s">
        <v>768</v>
      </c>
      <c r="F230" s="216">
        <f t="shared" si="3"/>
        <v>217</v>
      </c>
      <c r="H230" t="s">
        <v>630</v>
      </c>
      <c r="I230" t="s">
        <v>2378</v>
      </c>
      <c r="J230" t="s">
        <v>799</v>
      </c>
      <c r="K230" t="s">
        <v>809</v>
      </c>
      <c r="L230">
        <v>309.22000000000003</v>
      </c>
      <c r="M230">
        <v>109.96</v>
      </c>
      <c r="N230">
        <v>98.95</v>
      </c>
      <c r="O230">
        <v>89.95</v>
      </c>
      <c r="P230">
        <v>85.31</v>
      </c>
      <c r="Q230">
        <v>35</v>
      </c>
      <c r="AU230">
        <v>309.22000000000003</v>
      </c>
      <c r="AV230">
        <v>109.96</v>
      </c>
      <c r="AW230">
        <v>98.95</v>
      </c>
      <c r="AX230">
        <v>89.95</v>
      </c>
      <c r="AY230">
        <v>85.31</v>
      </c>
      <c r="BB230">
        <v>35</v>
      </c>
    </row>
    <row r="231" spans="1:54" x14ac:dyDescent="0.25">
      <c r="A231" t="s">
        <v>631</v>
      </c>
      <c r="B231" s="216" t="s">
        <v>1044</v>
      </c>
      <c r="C231" s="216" t="s">
        <v>1044</v>
      </c>
      <c r="E231" s="216" t="s">
        <v>769</v>
      </c>
      <c r="F231" s="216">
        <f t="shared" si="3"/>
        <v>218</v>
      </c>
      <c r="H231" t="s">
        <v>631</v>
      </c>
      <c r="I231" t="s">
        <v>2378</v>
      </c>
      <c r="J231" t="s">
        <v>799</v>
      </c>
      <c r="K231" t="s">
        <v>809</v>
      </c>
      <c r="L231">
        <v>442.25</v>
      </c>
      <c r="M231">
        <v>157.26</v>
      </c>
      <c r="N231">
        <v>141.52000000000001</v>
      </c>
      <c r="O231">
        <v>128.65</v>
      </c>
      <c r="P231">
        <v>122.02</v>
      </c>
      <c r="Q231">
        <v>57</v>
      </c>
      <c r="AU231">
        <v>442.25</v>
      </c>
      <c r="AV231">
        <v>157.26</v>
      </c>
      <c r="AW231">
        <v>141.52000000000001</v>
      </c>
      <c r="AX231">
        <v>128.65</v>
      </c>
      <c r="AY231">
        <v>122.02</v>
      </c>
      <c r="BB231">
        <v>57</v>
      </c>
    </row>
    <row r="232" spans="1:54" x14ac:dyDescent="0.25">
      <c r="A232" t="s">
        <v>632</v>
      </c>
      <c r="B232" s="216" t="s">
        <v>1045</v>
      </c>
      <c r="C232" s="216" t="s">
        <v>1045</v>
      </c>
      <c r="E232" s="216" t="s">
        <v>770</v>
      </c>
      <c r="F232" s="216">
        <f t="shared" si="3"/>
        <v>219</v>
      </c>
      <c r="H232" t="s">
        <v>632</v>
      </c>
      <c r="I232" t="s">
        <v>2378</v>
      </c>
      <c r="J232" t="s">
        <v>799</v>
      </c>
      <c r="K232" t="s">
        <v>809</v>
      </c>
      <c r="L232">
        <v>404.57</v>
      </c>
      <c r="M232">
        <v>143.87</v>
      </c>
      <c r="N232">
        <v>129.46</v>
      </c>
      <c r="O232">
        <v>117.69</v>
      </c>
      <c r="P232">
        <v>111.62</v>
      </c>
      <c r="Q232">
        <v>39</v>
      </c>
      <c r="AU232">
        <v>404.57</v>
      </c>
      <c r="AV232">
        <v>143.87</v>
      </c>
      <c r="AW232">
        <v>129.46</v>
      </c>
      <c r="AX232">
        <v>117.69</v>
      </c>
      <c r="AY232">
        <v>111.62</v>
      </c>
      <c r="BB232">
        <v>39</v>
      </c>
    </row>
    <row r="233" spans="1:54" x14ac:dyDescent="0.25">
      <c r="A233" t="s">
        <v>633</v>
      </c>
      <c r="B233" s="216" t="s">
        <v>1046</v>
      </c>
      <c r="C233" s="216" t="s">
        <v>1046</v>
      </c>
      <c r="E233" s="216" t="s">
        <v>771</v>
      </c>
      <c r="F233" s="216">
        <f t="shared" si="3"/>
        <v>220</v>
      </c>
      <c r="H233" t="s">
        <v>633</v>
      </c>
      <c r="I233" t="s">
        <v>2378</v>
      </c>
      <c r="J233" t="s">
        <v>799</v>
      </c>
      <c r="K233" t="s">
        <v>809</v>
      </c>
      <c r="L233">
        <v>473.88</v>
      </c>
      <c r="M233">
        <v>168.51</v>
      </c>
      <c r="N233">
        <v>151.63999999999999</v>
      </c>
      <c r="O233">
        <v>137.85</v>
      </c>
      <c r="P233">
        <v>130.74</v>
      </c>
      <c r="Q233">
        <v>62</v>
      </c>
      <c r="AU233">
        <v>473.88</v>
      </c>
      <c r="AV233">
        <v>168.51</v>
      </c>
      <c r="AW233">
        <v>151.63999999999999</v>
      </c>
      <c r="AX233">
        <v>137.85</v>
      </c>
      <c r="AY233">
        <v>130.74</v>
      </c>
      <c r="BB233">
        <v>62</v>
      </c>
    </row>
    <row r="234" spans="1:54" x14ac:dyDescent="0.25">
      <c r="A234" t="s">
        <v>634</v>
      </c>
      <c r="B234" s="216" t="s">
        <v>1047</v>
      </c>
      <c r="C234" s="216" t="s">
        <v>1047</v>
      </c>
      <c r="E234" s="216" t="s">
        <v>772</v>
      </c>
      <c r="F234" s="216">
        <f t="shared" si="3"/>
        <v>221</v>
      </c>
      <c r="H234" t="s">
        <v>634</v>
      </c>
      <c r="I234" t="s">
        <v>2378</v>
      </c>
      <c r="J234" t="s">
        <v>799</v>
      </c>
      <c r="K234" t="s">
        <v>809</v>
      </c>
      <c r="L234">
        <v>442.49</v>
      </c>
      <c r="M234">
        <v>157.35</v>
      </c>
      <c r="N234">
        <v>141.6</v>
      </c>
      <c r="O234">
        <v>128.72</v>
      </c>
      <c r="P234">
        <v>122.08</v>
      </c>
      <c r="Q234">
        <v>46</v>
      </c>
      <c r="AU234">
        <v>442.49</v>
      </c>
      <c r="AV234">
        <v>157.35</v>
      </c>
      <c r="AW234">
        <v>141.6</v>
      </c>
      <c r="AX234">
        <v>128.72</v>
      </c>
      <c r="AY234">
        <v>122.08</v>
      </c>
      <c r="BB234">
        <v>46</v>
      </c>
    </row>
    <row r="235" spans="1:54" x14ac:dyDescent="0.25">
      <c r="A235" t="s">
        <v>635</v>
      </c>
      <c r="B235" s="216" t="s">
        <v>1048</v>
      </c>
      <c r="C235" s="216" t="s">
        <v>1048</v>
      </c>
      <c r="E235" s="216" t="s">
        <v>773</v>
      </c>
      <c r="F235" s="216">
        <f t="shared" si="3"/>
        <v>222</v>
      </c>
      <c r="H235" t="s">
        <v>635</v>
      </c>
      <c r="I235" t="s">
        <v>2378</v>
      </c>
      <c r="J235" t="s">
        <v>799</v>
      </c>
      <c r="K235" t="s">
        <v>809</v>
      </c>
      <c r="L235">
        <v>727.4</v>
      </c>
      <c r="M235">
        <v>258.66000000000003</v>
      </c>
      <c r="N235">
        <v>232.77</v>
      </c>
      <c r="O235">
        <v>211.6</v>
      </c>
      <c r="P235">
        <v>200.69</v>
      </c>
      <c r="Q235">
        <v>66</v>
      </c>
      <c r="AU235">
        <v>727.4</v>
      </c>
      <c r="AV235">
        <v>258.66000000000003</v>
      </c>
      <c r="AW235">
        <v>232.77</v>
      </c>
      <c r="AX235">
        <v>211.6</v>
      </c>
      <c r="AY235">
        <v>200.69</v>
      </c>
      <c r="BB235">
        <v>66</v>
      </c>
    </row>
    <row r="236" spans="1:54" x14ac:dyDescent="0.25">
      <c r="A236" t="s">
        <v>636</v>
      </c>
      <c r="B236" s="216" t="s">
        <v>1049</v>
      </c>
      <c r="C236" s="216" t="s">
        <v>1049</v>
      </c>
      <c r="E236" s="216" t="s">
        <v>774</v>
      </c>
      <c r="F236" s="216">
        <f t="shared" si="3"/>
        <v>223</v>
      </c>
      <c r="H236" t="s">
        <v>636</v>
      </c>
      <c r="I236" t="s">
        <v>2378</v>
      </c>
      <c r="J236" t="s">
        <v>799</v>
      </c>
      <c r="K236" t="s">
        <v>809</v>
      </c>
      <c r="L236">
        <v>696.02</v>
      </c>
      <c r="M236">
        <v>247.51</v>
      </c>
      <c r="N236">
        <v>222.73</v>
      </c>
      <c r="O236">
        <v>202.47</v>
      </c>
      <c r="P236">
        <v>192.03</v>
      </c>
      <c r="Q236">
        <v>50</v>
      </c>
      <c r="AU236">
        <v>696.02</v>
      </c>
      <c r="AV236">
        <v>247.51</v>
      </c>
      <c r="AW236">
        <v>222.73</v>
      </c>
      <c r="AX236">
        <v>202.47</v>
      </c>
      <c r="AY236">
        <v>192.03</v>
      </c>
      <c r="BB236">
        <v>50</v>
      </c>
    </row>
    <row r="237" spans="1:54" x14ac:dyDescent="0.25">
      <c r="A237" t="s">
        <v>637</v>
      </c>
      <c r="B237" s="216" t="s">
        <v>1050</v>
      </c>
      <c r="C237" s="216" t="s">
        <v>1050</v>
      </c>
      <c r="E237" s="216" t="s">
        <v>775</v>
      </c>
      <c r="F237" s="216">
        <f t="shared" si="3"/>
        <v>224</v>
      </c>
      <c r="H237" t="s">
        <v>637</v>
      </c>
      <c r="I237" t="s">
        <v>2378</v>
      </c>
      <c r="J237" t="s">
        <v>799</v>
      </c>
      <c r="K237" t="s">
        <v>809</v>
      </c>
      <c r="L237">
        <v>343.76</v>
      </c>
      <c r="M237">
        <v>122.24</v>
      </c>
      <c r="N237">
        <v>110</v>
      </c>
      <c r="O237">
        <v>100</v>
      </c>
      <c r="P237">
        <v>94.84</v>
      </c>
      <c r="Q237">
        <v>52</v>
      </c>
      <c r="AU237">
        <v>343.76</v>
      </c>
      <c r="AV237">
        <v>122.24</v>
      </c>
      <c r="AW237">
        <v>110</v>
      </c>
      <c r="AX237">
        <v>100</v>
      </c>
      <c r="AY237">
        <v>94.84</v>
      </c>
      <c r="BB237">
        <v>52</v>
      </c>
    </row>
    <row r="238" spans="1:54" x14ac:dyDescent="0.25">
      <c r="A238" t="s">
        <v>638</v>
      </c>
      <c r="B238" s="216" t="s">
        <v>1051</v>
      </c>
      <c r="C238" s="216" t="s">
        <v>1051</v>
      </c>
      <c r="E238" s="216" t="s">
        <v>776</v>
      </c>
      <c r="F238" s="216">
        <f t="shared" si="3"/>
        <v>225</v>
      </c>
      <c r="H238" t="s">
        <v>638</v>
      </c>
      <c r="I238" t="s">
        <v>2378</v>
      </c>
      <c r="J238" t="s">
        <v>799</v>
      </c>
      <c r="K238" t="s">
        <v>809</v>
      </c>
      <c r="L238">
        <v>307.64999999999998</v>
      </c>
      <c r="M238">
        <v>109.4</v>
      </c>
      <c r="N238">
        <v>98.45</v>
      </c>
      <c r="O238">
        <v>89.5</v>
      </c>
      <c r="P238">
        <v>84.88</v>
      </c>
      <c r="Q238">
        <v>34</v>
      </c>
      <c r="AU238">
        <v>307.64999999999998</v>
      </c>
      <c r="AV238">
        <v>109.4</v>
      </c>
      <c r="AW238">
        <v>98.45</v>
      </c>
      <c r="AX238">
        <v>89.5</v>
      </c>
      <c r="AY238">
        <v>84.88</v>
      </c>
      <c r="BB238">
        <v>34</v>
      </c>
    </row>
    <row r="239" spans="1:54" x14ac:dyDescent="0.25">
      <c r="A239" t="s">
        <v>639</v>
      </c>
      <c r="B239" s="216" t="s">
        <v>1052</v>
      </c>
      <c r="C239" s="216" t="s">
        <v>1052</v>
      </c>
      <c r="E239" s="216" t="s">
        <v>777</v>
      </c>
      <c r="F239" s="216">
        <f t="shared" si="3"/>
        <v>226</v>
      </c>
      <c r="H239" t="s">
        <v>639</v>
      </c>
      <c r="I239" t="s">
        <v>2378</v>
      </c>
      <c r="J239" t="s">
        <v>799</v>
      </c>
      <c r="K239" t="s">
        <v>809</v>
      </c>
      <c r="L239">
        <v>435.7</v>
      </c>
      <c r="M239">
        <v>154.94</v>
      </c>
      <c r="N239">
        <v>139.41999999999999</v>
      </c>
      <c r="O239">
        <v>126.75</v>
      </c>
      <c r="P239">
        <v>120.21</v>
      </c>
      <c r="Q239">
        <v>56</v>
      </c>
      <c r="AU239">
        <v>435.7</v>
      </c>
      <c r="AV239">
        <v>154.94</v>
      </c>
      <c r="AW239">
        <v>139.41999999999999</v>
      </c>
      <c r="AX239">
        <v>126.75</v>
      </c>
      <c r="AY239">
        <v>120.21</v>
      </c>
      <c r="BB239">
        <v>56</v>
      </c>
    </row>
    <row r="240" spans="1:54" x14ac:dyDescent="0.25">
      <c r="A240" t="s">
        <v>640</v>
      </c>
      <c r="B240" s="216" t="s">
        <v>1053</v>
      </c>
      <c r="C240" s="216" t="s">
        <v>1053</v>
      </c>
      <c r="E240" s="216" t="s">
        <v>778</v>
      </c>
      <c r="F240" s="216">
        <f t="shared" si="3"/>
        <v>227</v>
      </c>
      <c r="H240" t="s">
        <v>640</v>
      </c>
      <c r="I240" t="s">
        <v>2378</v>
      </c>
      <c r="J240" t="s">
        <v>799</v>
      </c>
      <c r="K240" t="s">
        <v>809</v>
      </c>
      <c r="L240">
        <v>397.22</v>
      </c>
      <c r="M240">
        <v>141.25</v>
      </c>
      <c r="N240">
        <v>127.11</v>
      </c>
      <c r="O240">
        <v>115.55</v>
      </c>
      <c r="P240">
        <v>109.59</v>
      </c>
      <c r="Q240">
        <v>37</v>
      </c>
      <c r="AU240">
        <v>397.22</v>
      </c>
      <c r="AV240">
        <v>141.25</v>
      </c>
      <c r="AW240">
        <v>127.11</v>
      </c>
      <c r="AX240">
        <v>115.55</v>
      </c>
      <c r="AY240">
        <v>109.59</v>
      </c>
      <c r="BB240">
        <v>37</v>
      </c>
    </row>
    <row r="241" spans="1:54" x14ac:dyDescent="0.25">
      <c r="A241" t="s">
        <v>641</v>
      </c>
      <c r="B241" s="216" t="s">
        <v>1054</v>
      </c>
      <c r="C241" s="216" t="s">
        <v>1054</v>
      </c>
      <c r="E241" s="216" t="s">
        <v>779</v>
      </c>
      <c r="F241" s="216">
        <f t="shared" si="3"/>
        <v>228</v>
      </c>
      <c r="H241" t="s">
        <v>641</v>
      </c>
      <c r="I241" t="s">
        <v>2378</v>
      </c>
      <c r="J241" t="s">
        <v>799</v>
      </c>
      <c r="K241" t="s">
        <v>809</v>
      </c>
      <c r="L241">
        <v>465.21</v>
      </c>
      <c r="M241">
        <v>165.43</v>
      </c>
      <c r="N241">
        <v>148.87</v>
      </c>
      <c r="O241">
        <v>135.33000000000001</v>
      </c>
      <c r="P241">
        <v>128.35</v>
      </c>
      <c r="Q241">
        <v>61</v>
      </c>
      <c r="AU241">
        <v>465.21</v>
      </c>
      <c r="AV241">
        <v>165.43</v>
      </c>
      <c r="AW241">
        <v>148.87</v>
      </c>
      <c r="AX241">
        <v>135.33000000000001</v>
      </c>
      <c r="AY241">
        <v>128.35</v>
      </c>
      <c r="BB241">
        <v>61</v>
      </c>
    </row>
    <row r="242" spans="1:54" x14ac:dyDescent="0.25">
      <c r="A242" t="s">
        <v>642</v>
      </c>
      <c r="B242" s="216" t="s">
        <v>1055</v>
      </c>
      <c r="C242" s="216" t="s">
        <v>1055</v>
      </c>
      <c r="E242" s="216" t="s">
        <v>780</v>
      </c>
      <c r="F242" s="216">
        <f t="shared" si="3"/>
        <v>229</v>
      </c>
      <c r="H242" t="s">
        <v>642</v>
      </c>
      <c r="I242" t="s">
        <v>2378</v>
      </c>
      <c r="J242" t="s">
        <v>799</v>
      </c>
      <c r="K242" t="s">
        <v>809</v>
      </c>
      <c r="L242">
        <v>424.37</v>
      </c>
      <c r="M242">
        <v>150.91</v>
      </c>
      <c r="N242">
        <v>135.80000000000001</v>
      </c>
      <c r="O242">
        <v>123.45</v>
      </c>
      <c r="P242">
        <v>117.08</v>
      </c>
      <c r="Q242">
        <v>40</v>
      </c>
      <c r="AU242">
        <v>424.37</v>
      </c>
      <c r="AV242">
        <v>150.91</v>
      </c>
      <c r="AW242">
        <v>135.80000000000001</v>
      </c>
      <c r="AX242">
        <v>123.45</v>
      </c>
      <c r="AY242">
        <v>117.08</v>
      </c>
      <c r="BB242">
        <v>40</v>
      </c>
    </row>
    <row r="243" spans="1:54" x14ac:dyDescent="0.25">
      <c r="A243" t="s">
        <v>643</v>
      </c>
      <c r="B243" s="216" t="s">
        <v>1056</v>
      </c>
      <c r="C243" s="216" t="s">
        <v>1056</v>
      </c>
      <c r="E243" s="216" t="s">
        <v>781</v>
      </c>
      <c r="F243" s="216">
        <f t="shared" si="3"/>
        <v>230</v>
      </c>
      <c r="H243" t="s">
        <v>643</v>
      </c>
      <c r="I243" t="s">
        <v>2378</v>
      </c>
      <c r="J243" t="s">
        <v>799</v>
      </c>
      <c r="K243" t="s">
        <v>809</v>
      </c>
      <c r="L243">
        <v>629.82000000000005</v>
      </c>
      <c r="M243">
        <v>223.96</v>
      </c>
      <c r="N243">
        <v>201.54</v>
      </c>
      <c r="O243">
        <v>183.22</v>
      </c>
      <c r="P243">
        <v>173.77</v>
      </c>
      <c r="Q243">
        <v>79</v>
      </c>
      <c r="AU243">
        <v>629.82000000000005</v>
      </c>
      <c r="AV243">
        <v>223.96</v>
      </c>
      <c r="AW243">
        <v>201.54</v>
      </c>
      <c r="AX243">
        <v>183.22</v>
      </c>
      <c r="AY243">
        <v>173.77</v>
      </c>
      <c r="BB243">
        <v>79</v>
      </c>
    </row>
    <row r="244" spans="1:54" x14ac:dyDescent="0.25">
      <c r="A244" t="s">
        <v>644</v>
      </c>
      <c r="B244" s="216" t="s">
        <v>1057</v>
      </c>
      <c r="C244" s="216" t="s">
        <v>1057</v>
      </c>
      <c r="E244" s="216" t="s">
        <v>782</v>
      </c>
      <c r="F244" s="216">
        <f t="shared" si="3"/>
        <v>231</v>
      </c>
      <c r="H244" t="s">
        <v>644</v>
      </c>
      <c r="I244" t="s">
        <v>2378</v>
      </c>
      <c r="J244" t="s">
        <v>799</v>
      </c>
      <c r="K244" t="s">
        <v>809</v>
      </c>
      <c r="L244">
        <v>573.05999999999995</v>
      </c>
      <c r="M244">
        <v>203.78</v>
      </c>
      <c r="N244">
        <v>183.38</v>
      </c>
      <c r="O244">
        <v>166.7</v>
      </c>
      <c r="P244">
        <v>158.11000000000001</v>
      </c>
      <c r="Q244">
        <v>51</v>
      </c>
      <c r="AU244">
        <v>573.05999999999995</v>
      </c>
      <c r="AV244">
        <v>203.78</v>
      </c>
      <c r="AW244">
        <v>183.38</v>
      </c>
      <c r="AX244">
        <v>166.7</v>
      </c>
      <c r="AY244">
        <v>158.11000000000001</v>
      </c>
      <c r="BB244">
        <v>51</v>
      </c>
    </row>
    <row r="245" spans="1:54" x14ac:dyDescent="0.25">
      <c r="A245" t="s">
        <v>645</v>
      </c>
      <c r="B245" s="216" t="s">
        <v>1058</v>
      </c>
      <c r="C245" s="216" t="s">
        <v>1058</v>
      </c>
      <c r="E245" s="216" t="s">
        <v>783</v>
      </c>
      <c r="F245" s="216">
        <f t="shared" si="3"/>
        <v>232</v>
      </c>
      <c r="H245" t="s">
        <v>645</v>
      </c>
      <c r="I245" t="s">
        <v>2378</v>
      </c>
      <c r="J245" t="s">
        <v>799</v>
      </c>
      <c r="K245" t="s">
        <v>809</v>
      </c>
      <c r="L245">
        <v>742.13</v>
      </c>
      <c r="M245">
        <v>263.89999999999998</v>
      </c>
      <c r="N245">
        <v>237.48</v>
      </c>
      <c r="O245">
        <v>215.89</v>
      </c>
      <c r="P245">
        <v>204.75</v>
      </c>
      <c r="Q245">
        <v>70</v>
      </c>
      <c r="AU245">
        <v>742.13</v>
      </c>
      <c r="AV245">
        <v>263.89999999999998</v>
      </c>
      <c r="AW245">
        <v>237.48</v>
      </c>
      <c r="AX245">
        <v>215.89</v>
      </c>
      <c r="AY245">
        <v>204.75</v>
      </c>
      <c r="BB245">
        <v>70</v>
      </c>
    </row>
    <row r="246" spans="1:54" x14ac:dyDescent="0.25">
      <c r="A246" t="s">
        <v>646</v>
      </c>
      <c r="B246" s="216" t="s">
        <v>1059</v>
      </c>
      <c r="C246" s="216" t="s">
        <v>1059</v>
      </c>
      <c r="E246" s="216" t="s">
        <v>784</v>
      </c>
      <c r="F246" s="216">
        <f t="shared" si="3"/>
        <v>233</v>
      </c>
      <c r="H246" t="s">
        <v>646</v>
      </c>
      <c r="I246" t="s">
        <v>2378</v>
      </c>
      <c r="J246" t="s">
        <v>799</v>
      </c>
      <c r="K246" t="s">
        <v>809</v>
      </c>
      <c r="L246">
        <v>708.38</v>
      </c>
      <c r="M246">
        <v>251.9</v>
      </c>
      <c r="N246">
        <v>226.68</v>
      </c>
      <c r="O246">
        <v>206.07</v>
      </c>
      <c r="P246">
        <v>195.44</v>
      </c>
      <c r="Q246">
        <v>54</v>
      </c>
      <c r="AU246">
        <v>708.38</v>
      </c>
      <c r="AV246">
        <v>251.9</v>
      </c>
      <c r="AW246">
        <v>226.68</v>
      </c>
      <c r="AX246">
        <v>206.07</v>
      </c>
      <c r="AY246">
        <v>195.44</v>
      </c>
      <c r="BB246">
        <v>54</v>
      </c>
    </row>
    <row r="247" spans="1:54" x14ac:dyDescent="0.25">
      <c r="A247" t="s">
        <v>647</v>
      </c>
      <c r="B247" s="216" t="s">
        <v>1060</v>
      </c>
      <c r="C247" s="216" t="s">
        <v>1060</v>
      </c>
      <c r="E247" s="216" t="s">
        <v>785</v>
      </c>
      <c r="F247" s="216">
        <f t="shared" si="3"/>
        <v>234</v>
      </c>
      <c r="H247" t="s">
        <v>647</v>
      </c>
      <c r="I247" t="s">
        <v>2378</v>
      </c>
      <c r="J247" t="s">
        <v>799</v>
      </c>
      <c r="K247" t="s">
        <v>809</v>
      </c>
      <c r="L247">
        <v>365.92</v>
      </c>
      <c r="M247">
        <v>130.12</v>
      </c>
      <c r="N247">
        <v>117.09</v>
      </c>
      <c r="O247">
        <v>106.45</v>
      </c>
      <c r="P247">
        <v>100.96</v>
      </c>
      <c r="Q247">
        <v>55</v>
      </c>
      <c r="AU247">
        <v>365.92</v>
      </c>
      <c r="AV247">
        <v>130.12</v>
      </c>
      <c r="AW247">
        <v>117.09</v>
      </c>
      <c r="AX247">
        <v>106.45</v>
      </c>
      <c r="AY247">
        <v>100.96</v>
      </c>
      <c r="BB247">
        <v>55</v>
      </c>
    </row>
    <row r="248" spans="1:54" x14ac:dyDescent="0.25">
      <c r="A248" t="s">
        <v>648</v>
      </c>
      <c r="B248" s="216" t="s">
        <v>1061</v>
      </c>
      <c r="C248" s="216" t="s">
        <v>1061</v>
      </c>
      <c r="E248" s="216" t="s">
        <v>786</v>
      </c>
      <c r="F248" s="216">
        <f t="shared" si="3"/>
        <v>235</v>
      </c>
      <c r="H248" t="s">
        <v>648</v>
      </c>
      <c r="I248" t="s">
        <v>2378</v>
      </c>
      <c r="J248" t="s">
        <v>799</v>
      </c>
      <c r="K248" t="s">
        <v>809</v>
      </c>
      <c r="L248">
        <v>329.81</v>
      </c>
      <c r="M248">
        <v>117.28</v>
      </c>
      <c r="N248">
        <v>105.54</v>
      </c>
      <c r="O248">
        <v>95.94</v>
      </c>
      <c r="P248">
        <v>91</v>
      </c>
      <c r="Q248">
        <v>37</v>
      </c>
      <c r="AU248">
        <v>329.81</v>
      </c>
      <c r="AV248">
        <v>117.28</v>
      </c>
      <c r="AW248">
        <v>105.54</v>
      </c>
      <c r="AX248">
        <v>95.94</v>
      </c>
      <c r="AY248">
        <v>91</v>
      </c>
      <c r="BB248">
        <v>37</v>
      </c>
    </row>
    <row r="249" spans="1:54" x14ac:dyDescent="0.25">
      <c r="A249" t="s">
        <v>649</v>
      </c>
      <c r="B249" s="216" t="s">
        <v>1062</v>
      </c>
      <c r="C249" s="216" t="s">
        <v>1062</v>
      </c>
      <c r="E249" s="216" t="s">
        <v>787</v>
      </c>
      <c r="F249" s="216">
        <f t="shared" si="3"/>
        <v>236</v>
      </c>
      <c r="H249" t="s">
        <v>649</v>
      </c>
      <c r="I249" t="s">
        <v>2378</v>
      </c>
      <c r="J249" t="s">
        <v>799</v>
      </c>
      <c r="K249" t="s">
        <v>809</v>
      </c>
      <c r="L249">
        <v>449.64</v>
      </c>
      <c r="M249">
        <v>159.88999999999999</v>
      </c>
      <c r="N249">
        <v>143.88999999999999</v>
      </c>
      <c r="O249">
        <v>130.80000000000001</v>
      </c>
      <c r="P249">
        <v>124.06</v>
      </c>
      <c r="Q249">
        <v>60</v>
      </c>
      <c r="AU249">
        <v>449.64</v>
      </c>
      <c r="AV249">
        <v>159.88999999999999</v>
      </c>
      <c r="AW249">
        <v>143.88999999999999</v>
      </c>
      <c r="AX249">
        <v>130.80000000000001</v>
      </c>
      <c r="AY249">
        <v>124.06</v>
      </c>
      <c r="BB249">
        <v>60</v>
      </c>
    </row>
    <row r="250" spans="1:54" x14ac:dyDescent="0.25">
      <c r="A250" t="s">
        <v>650</v>
      </c>
      <c r="B250" s="216" t="s">
        <v>1063</v>
      </c>
      <c r="C250" s="216" t="s">
        <v>1063</v>
      </c>
      <c r="E250" s="216" t="s">
        <v>788</v>
      </c>
      <c r="F250" s="216">
        <f t="shared" si="3"/>
        <v>237</v>
      </c>
      <c r="H250" t="s">
        <v>650</v>
      </c>
      <c r="I250" t="s">
        <v>2378</v>
      </c>
      <c r="J250" t="s">
        <v>799</v>
      </c>
      <c r="K250" t="s">
        <v>809</v>
      </c>
      <c r="L250">
        <v>411.16</v>
      </c>
      <c r="M250">
        <v>146.21</v>
      </c>
      <c r="N250">
        <v>131.57</v>
      </c>
      <c r="O250">
        <v>119.61</v>
      </c>
      <c r="P250">
        <v>113.44</v>
      </c>
      <c r="Q250">
        <v>41</v>
      </c>
      <c r="AU250">
        <v>411.16</v>
      </c>
      <c r="AV250">
        <v>146.21</v>
      </c>
      <c r="AW250">
        <v>131.57</v>
      </c>
      <c r="AX250">
        <v>119.61</v>
      </c>
      <c r="AY250">
        <v>113.44</v>
      </c>
      <c r="BB250">
        <v>41</v>
      </c>
    </row>
    <row r="251" spans="1:54" x14ac:dyDescent="0.25">
      <c r="A251" t="s">
        <v>651</v>
      </c>
      <c r="B251" s="216" t="s">
        <v>1064</v>
      </c>
      <c r="C251" s="216" t="s">
        <v>1064</v>
      </c>
      <c r="E251" s="216" t="s">
        <v>789</v>
      </c>
      <c r="F251" s="216">
        <f t="shared" si="3"/>
        <v>238</v>
      </c>
      <c r="H251" t="s">
        <v>651</v>
      </c>
      <c r="I251" t="s">
        <v>2378</v>
      </c>
      <c r="J251" t="s">
        <v>799</v>
      </c>
      <c r="K251" t="s">
        <v>809</v>
      </c>
      <c r="L251">
        <v>479.15</v>
      </c>
      <c r="M251">
        <v>170.39</v>
      </c>
      <c r="N251">
        <v>153.33000000000001</v>
      </c>
      <c r="O251">
        <v>139.38999999999999</v>
      </c>
      <c r="P251">
        <v>132.19999999999999</v>
      </c>
      <c r="Q251">
        <v>65</v>
      </c>
      <c r="AU251">
        <v>479.15</v>
      </c>
      <c r="AV251">
        <v>170.39</v>
      </c>
      <c r="AW251">
        <v>153.33000000000001</v>
      </c>
      <c r="AX251">
        <v>139.38999999999999</v>
      </c>
      <c r="AY251">
        <v>132.19999999999999</v>
      </c>
      <c r="BB251">
        <v>65</v>
      </c>
    </row>
    <row r="252" spans="1:54" x14ac:dyDescent="0.25">
      <c r="A252" t="s">
        <v>652</v>
      </c>
      <c r="B252" s="216" t="s">
        <v>1065</v>
      </c>
      <c r="C252" s="216" t="s">
        <v>1065</v>
      </c>
      <c r="E252" s="216" t="s">
        <v>790</v>
      </c>
      <c r="F252" s="216">
        <f t="shared" si="3"/>
        <v>239</v>
      </c>
      <c r="H252" t="s">
        <v>652</v>
      </c>
      <c r="I252" t="s">
        <v>2378</v>
      </c>
      <c r="J252" t="s">
        <v>799</v>
      </c>
      <c r="K252" t="s">
        <v>809</v>
      </c>
      <c r="L252">
        <v>438.3</v>
      </c>
      <c r="M252">
        <v>155.86000000000001</v>
      </c>
      <c r="N252">
        <v>140.26</v>
      </c>
      <c r="O252">
        <v>127.5</v>
      </c>
      <c r="P252">
        <v>120.93</v>
      </c>
      <c r="Q252">
        <v>45</v>
      </c>
      <c r="AU252">
        <v>438.3</v>
      </c>
      <c r="AV252">
        <v>155.86000000000001</v>
      </c>
      <c r="AW252">
        <v>140.26</v>
      </c>
      <c r="AX252">
        <v>127.5</v>
      </c>
      <c r="AY252">
        <v>120.93</v>
      </c>
      <c r="BB252">
        <v>45</v>
      </c>
    </row>
    <row r="253" spans="1:54" x14ac:dyDescent="0.25">
      <c r="A253" t="s">
        <v>653</v>
      </c>
      <c r="B253" s="216" t="s">
        <v>1066</v>
      </c>
      <c r="C253" s="216" t="s">
        <v>1066</v>
      </c>
      <c r="E253" s="216" t="s">
        <v>791</v>
      </c>
      <c r="F253" s="216">
        <f t="shared" si="3"/>
        <v>240</v>
      </c>
      <c r="H253" t="s">
        <v>653</v>
      </c>
      <c r="I253" t="s">
        <v>2378</v>
      </c>
      <c r="J253" t="s">
        <v>799</v>
      </c>
      <c r="K253" t="s">
        <v>809</v>
      </c>
      <c r="L253">
        <v>644.48</v>
      </c>
      <c r="M253">
        <v>229.18</v>
      </c>
      <c r="N253">
        <v>206.23</v>
      </c>
      <c r="O253">
        <v>187.48</v>
      </c>
      <c r="P253">
        <v>177.81</v>
      </c>
      <c r="Q253">
        <v>83</v>
      </c>
      <c r="AU253">
        <v>644.48</v>
      </c>
      <c r="AV253">
        <v>229.18</v>
      </c>
      <c r="AW253">
        <v>206.23</v>
      </c>
      <c r="AX253">
        <v>187.48</v>
      </c>
      <c r="AY253">
        <v>177.81</v>
      </c>
      <c r="BB253">
        <v>83</v>
      </c>
    </row>
    <row r="254" spans="1:54" x14ac:dyDescent="0.25">
      <c r="A254" t="s">
        <v>654</v>
      </c>
      <c r="B254" s="216" t="s">
        <v>1067</v>
      </c>
      <c r="C254" s="216" t="s">
        <v>1067</v>
      </c>
      <c r="E254" s="216" t="s">
        <v>792</v>
      </c>
      <c r="F254" s="216">
        <f t="shared" si="3"/>
        <v>241</v>
      </c>
      <c r="H254" t="s">
        <v>654</v>
      </c>
      <c r="I254" t="s">
        <v>2378</v>
      </c>
      <c r="J254" t="s">
        <v>799</v>
      </c>
      <c r="K254" t="s">
        <v>809</v>
      </c>
      <c r="L254">
        <v>587.08000000000004</v>
      </c>
      <c r="M254">
        <v>208.77</v>
      </c>
      <c r="N254">
        <v>187.87</v>
      </c>
      <c r="O254">
        <v>170.78</v>
      </c>
      <c r="P254">
        <v>161.97999999999999</v>
      </c>
      <c r="Q254">
        <v>55</v>
      </c>
      <c r="AU254">
        <v>587.08000000000004</v>
      </c>
      <c r="AV254">
        <v>208.77</v>
      </c>
      <c r="AW254">
        <v>187.87</v>
      </c>
      <c r="AX254">
        <v>170.78</v>
      </c>
      <c r="AY254">
        <v>161.97999999999999</v>
      </c>
      <c r="BB254">
        <v>55</v>
      </c>
    </row>
    <row r="255" spans="1:54" x14ac:dyDescent="0.25">
      <c r="A255" t="s">
        <v>655</v>
      </c>
      <c r="B255" s="216" t="s">
        <v>1068</v>
      </c>
      <c r="C255" s="216" t="s">
        <v>1068</v>
      </c>
      <c r="E255" s="216" t="s">
        <v>793</v>
      </c>
      <c r="F255" s="216">
        <f t="shared" si="3"/>
        <v>242</v>
      </c>
      <c r="H255" t="s">
        <v>655</v>
      </c>
      <c r="I255" t="s">
        <v>2378</v>
      </c>
      <c r="J255" t="s">
        <v>799</v>
      </c>
      <c r="K255" t="s">
        <v>809</v>
      </c>
      <c r="L255">
        <v>783.75</v>
      </c>
      <c r="M255">
        <v>278.7</v>
      </c>
      <c r="N255">
        <v>250.8</v>
      </c>
      <c r="O255">
        <v>227.99</v>
      </c>
      <c r="P255">
        <v>216.24</v>
      </c>
      <c r="Q255">
        <v>88</v>
      </c>
      <c r="AU255">
        <v>783.75</v>
      </c>
      <c r="AV255">
        <v>278.7</v>
      </c>
      <c r="AW255">
        <v>250.8</v>
      </c>
      <c r="AX255">
        <v>227.99</v>
      </c>
      <c r="AY255">
        <v>216.24</v>
      </c>
      <c r="BB255">
        <v>88</v>
      </c>
    </row>
    <row r="256" spans="1:54" x14ac:dyDescent="0.25">
      <c r="A256" t="s">
        <v>656</v>
      </c>
      <c r="B256" s="216" t="s">
        <v>1069</v>
      </c>
      <c r="C256" s="216" t="s">
        <v>1069</v>
      </c>
      <c r="E256" s="216" t="s">
        <v>794</v>
      </c>
      <c r="F256" s="216">
        <f t="shared" si="3"/>
        <v>243</v>
      </c>
      <c r="H256" t="s">
        <v>656</v>
      </c>
      <c r="I256" t="s">
        <v>2378</v>
      </c>
      <c r="J256" t="s">
        <v>799</v>
      </c>
      <c r="K256" t="s">
        <v>809</v>
      </c>
      <c r="L256">
        <v>722.4</v>
      </c>
      <c r="M256">
        <v>256.89</v>
      </c>
      <c r="N256">
        <v>231.17</v>
      </c>
      <c r="O256">
        <v>210.15</v>
      </c>
      <c r="P256">
        <v>199.31</v>
      </c>
      <c r="Q256">
        <v>58</v>
      </c>
      <c r="AU256">
        <v>722.4</v>
      </c>
      <c r="AV256">
        <v>256.89</v>
      </c>
      <c r="AW256">
        <v>231.17</v>
      </c>
      <c r="AX256">
        <v>210.15</v>
      </c>
      <c r="AY256">
        <v>199.31</v>
      </c>
      <c r="BB256">
        <v>58</v>
      </c>
    </row>
    <row r="257" spans="1:54" x14ac:dyDescent="0.25">
      <c r="A257"/>
      <c r="E257"/>
      <c r="AU257" s="216" t="e">
        <f>INDEX(#REF!,MATCH($A257,#REF!,0))</f>
        <v>#REF!</v>
      </c>
      <c r="AV257" s="216" t="e">
        <f>INDEX(#REF!,MATCH($A257,#REF!,0))</f>
        <v>#REF!</v>
      </c>
      <c r="AW257" s="216" t="e">
        <f>INDEX(#REF!,MATCH($A257,#REF!,0))</f>
        <v>#REF!</v>
      </c>
      <c r="AX257" s="216" t="e">
        <f>INDEX(#REF!,MATCH($A257,#REF!,0))</f>
        <v>#REF!</v>
      </c>
      <c r="AY257" s="216" t="e">
        <f>INDEX(#REF!,MATCH($A257,#REF!,0))</f>
        <v>#REF!</v>
      </c>
      <c r="BB257" s="216" t="e">
        <f>INDEX(#REF!,MATCH($A257,#REF!,0))</f>
        <v>#REF!</v>
      </c>
    </row>
    <row r="258" spans="1:54" x14ac:dyDescent="0.25">
      <c r="A258"/>
      <c r="E258"/>
    </row>
    <row r="259" spans="1:54" x14ac:dyDescent="0.25">
      <c r="A259"/>
      <c r="E259"/>
    </row>
    <row r="260" spans="1:54" x14ac:dyDescent="0.25">
      <c r="A260" s="80" t="s">
        <v>2365</v>
      </c>
      <c r="E260"/>
      <c r="AU260" s="216" t="e">
        <f>INDEX(#REF!,MATCH($A260,#REF!,0))</f>
        <v>#REF!</v>
      </c>
      <c r="AV260" s="216" t="e">
        <f>INDEX(#REF!,MATCH($A260,#REF!,0))</f>
        <v>#REF!</v>
      </c>
      <c r="AW260" s="216" t="e">
        <f>INDEX(#REF!,MATCH($A260,#REF!,0))</f>
        <v>#REF!</v>
      </c>
      <c r="AX260" s="216" t="e">
        <f>INDEX(#REF!,MATCH($A260,#REF!,0))</f>
        <v>#REF!</v>
      </c>
      <c r="AY260" s="216" t="e">
        <f>INDEX(#REF!,MATCH($A260,#REF!,0))</f>
        <v>#REF!</v>
      </c>
      <c r="BB260" s="216" t="e">
        <f>INDEX(#REF!,MATCH($A260,#REF!,0))</f>
        <v>#REF!</v>
      </c>
    </row>
    <row r="261" spans="1:54" x14ac:dyDescent="0.25">
      <c r="A261" t="s">
        <v>2377</v>
      </c>
      <c r="B261" s="216" t="str">
        <f t="shared" ref="B261:B280" si="4">RIGHT(A261,LEN(A261)-3)</f>
        <v xml:space="preserve">BBPSB        </v>
      </c>
      <c r="C261" s="216" t="s">
        <v>831</v>
      </c>
      <c r="D261" t="s">
        <v>799</v>
      </c>
      <c r="E261" s="216" t="str">
        <f>LEFT(C261,LEN(C261)-2)</f>
        <v>BBP</v>
      </c>
      <c r="F261" t="s">
        <v>804</v>
      </c>
      <c r="H261" t="s">
        <v>2377</v>
      </c>
      <c r="I261" t="str">
        <f>TRIM(H261)</f>
        <v>AMABBPSB</v>
      </c>
      <c r="J261" t="s">
        <v>799</v>
      </c>
      <c r="K261" t="s">
        <v>804</v>
      </c>
      <c r="L261">
        <v>217.18</v>
      </c>
      <c r="M261">
        <v>77.23</v>
      </c>
      <c r="N261">
        <v>69.5</v>
      </c>
      <c r="O261">
        <v>63.18</v>
      </c>
      <c r="P261">
        <v>59.92</v>
      </c>
      <c r="Q261">
        <v>38</v>
      </c>
      <c r="AU261">
        <v>217.18</v>
      </c>
      <c r="AV261">
        <v>77.23</v>
      </c>
      <c r="AW261">
        <v>69.5</v>
      </c>
      <c r="AX261">
        <v>63.18</v>
      </c>
      <c r="AY261">
        <v>59.92</v>
      </c>
      <c r="BB261">
        <v>38</v>
      </c>
    </row>
    <row r="262" spans="1:54" x14ac:dyDescent="0.25">
      <c r="A262" t="s">
        <v>2379</v>
      </c>
      <c r="B262" s="216" t="str">
        <f t="shared" si="4"/>
        <v xml:space="preserve">BEPSB        </v>
      </c>
      <c r="C262" s="216" t="s">
        <v>835</v>
      </c>
      <c r="D262" t="s">
        <v>799</v>
      </c>
      <c r="E262" s="216" t="str">
        <f t="shared" ref="E262:E280" si="5">LEFT(C262,LEN(C262)-2)</f>
        <v>BEP</v>
      </c>
      <c r="F262" t="s">
        <v>804</v>
      </c>
      <c r="H262" t="s">
        <v>2379</v>
      </c>
      <c r="I262" t="str">
        <f>TRIM(H262)</f>
        <v>AMABEPSB</v>
      </c>
      <c r="J262" t="s">
        <v>799</v>
      </c>
      <c r="K262" t="s">
        <v>804</v>
      </c>
      <c r="L262">
        <v>92.38</v>
      </c>
      <c r="M262">
        <v>32.85</v>
      </c>
      <c r="N262">
        <v>29.56</v>
      </c>
      <c r="O262">
        <v>26.87</v>
      </c>
      <c r="P262">
        <v>25.49</v>
      </c>
      <c r="Q262">
        <v>14</v>
      </c>
      <c r="AU262">
        <v>92.38</v>
      </c>
      <c r="AV262">
        <v>32.85</v>
      </c>
      <c r="AW262">
        <v>29.56</v>
      </c>
      <c r="AX262">
        <v>26.87</v>
      </c>
      <c r="AY262">
        <v>25.49</v>
      </c>
      <c r="BB262">
        <v>14</v>
      </c>
    </row>
    <row r="263" spans="1:54" x14ac:dyDescent="0.25">
      <c r="A263" t="s">
        <v>2380</v>
      </c>
      <c r="B263" s="216" t="str">
        <f t="shared" si="4"/>
        <v xml:space="preserve">BF3SB        </v>
      </c>
      <c r="C263" s="216" t="s">
        <v>836</v>
      </c>
      <c r="D263" t="s">
        <v>799</v>
      </c>
      <c r="E263" s="216" t="str">
        <f t="shared" si="5"/>
        <v>BF3</v>
      </c>
      <c r="F263" t="s">
        <v>804</v>
      </c>
      <c r="H263" t="s">
        <v>2380</v>
      </c>
      <c r="I263" t="s">
        <v>2378</v>
      </c>
      <c r="J263" t="s">
        <v>799</v>
      </c>
      <c r="K263" t="s">
        <v>804</v>
      </c>
      <c r="L263">
        <v>26.13</v>
      </c>
      <c r="M263">
        <v>9.2899999999999991</v>
      </c>
      <c r="N263">
        <v>8.36</v>
      </c>
      <c r="O263">
        <v>7.6</v>
      </c>
      <c r="P263">
        <v>7.21</v>
      </c>
      <c r="Q263">
        <v>2</v>
      </c>
      <c r="AU263">
        <v>26.13</v>
      </c>
      <c r="AV263">
        <v>9.2899999999999991</v>
      </c>
      <c r="AW263">
        <v>8.36</v>
      </c>
      <c r="AX263">
        <v>7.6</v>
      </c>
      <c r="AY263">
        <v>7.21</v>
      </c>
      <c r="BB263">
        <v>2</v>
      </c>
    </row>
    <row r="264" spans="1:54" x14ac:dyDescent="0.25">
      <c r="A264" t="s">
        <v>2381</v>
      </c>
      <c r="B264" s="216" t="str">
        <f t="shared" si="4"/>
        <v xml:space="preserve">BF6SB        </v>
      </c>
      <c r="C264" s="216" t="s">
        <v>837</v>
      </c>
      <c r="D264" t="s">
        <v>799</v>
      </c>
      <c r="E264" s="216" t="str">
        <f t="shared" si="5"/>
        <v>BF6</v>
      </c>
      <c r="F264" t="s">
        <v>804</v>
      </c>
      <c r="H264" t="s">
        <v>2381</v>
      </c>
      <c r="I264" t="s">
        <v>2378</v>
      </c>
      <c r="J264" t="s">
        <v>799</v>
      </c>
      <c r="K264" t="s">
        <v>804</v>
      </c>
      <c r="L264">
        <v>29.68</v>
      </c>
      <c r="M264">
        <v>10.55</v>
      </c>
      <c r="N264">
        <v>9.5</v>
      </c>
      <c r="O264">
        <v>8.6300000000000008</v>
      </c>
      <c r="P264">
        <v>8.19</v>
      </c>
      <c r="Q264">
        <v>4</v>
      </c>
      <c r="AU264">
        <v>29.68</v>
      </c>
      <c r="AV264">
        <v>10.55</v>
      </c>
      <c r="AW264">
        <v>9.5</v>
      </c>
      <c r="AX264">
        <v>8.6300000000000008</v>
      </c>
      <c r="AY264">
        <v>8.19</v>
      </c>
      <c r="BB264">
        <v>4</v>
      </c>
    </row>
    <row r="265" spans="1:54" x14ac:dyDescent="0.25">
      <c r="A265" t="s">
        <v>2382</v>
      </c>
      <c r="B265" s="216" t="str">
        <f t="shared" si="4"/>
        <v xml:space="preserve">REPSB        </v>
      </c>
      <c r="C265" s="216" t="s">
        <v>871</v>
      </c>
      <c r="D265" t="s">
        <v>799</v>
      </c>
      <c r="E265" s="216" t="str">
        <f t="shared" si="5"/>
        <v>REP</v>
      </c>
      <c r="F265" t="s">
        <v>804</v>
      </c>
      <c r="H265" t="s">
        <v>2382</v>
      </c>
      <c r="I265" t="s">
        <v>2378</v>
      </c>
      <c r="J265" t="s">
        <v>799</v>
      </c>
      <c r="K265" t="s">
        <v>804</v>
      </c>
      <c r="L265">
        <v>229.58</v>
      </c>
      <c r="M265">
        <v>81.64</v>
      </c>
      <c r="N265">
        <v>73.47</v>
      </c>
      <c r="O265">
        <v>66.790000000000006</v>
      </c>
      <c r="P265">
        <v>63.34</v>
      </c>
      <c r="Q265">
        <v>41</v>
      </c>
      <c r="AU265">
        <v>229.58</v>
      </c>
      <c r="AV265">
        <v>81.64</v>
      </c>
      <c r="AW265">
        <v>73.47</v>
      </c>
      <c r="AX265">
        <v>66.790000000000006</v>
      </c>
      <c r="AY265">
        <v>63.34</v>
      </c>
      <c r="BB265">
        <v>41</v>
      </c>
    </row>
    <row r="266" spans="1:54" x14ac:dyDescent="0.25">
      <c r="A266" t="s">
        <v>2383</v>
      </c>
      <c r="B266" s="216" t="str">
        <f t="shared" si="4"/>
        <v xml:space="preserve">ROT18SB      </v>
      </c>
      <c r="C266" s="216" t="s">
        <v>872</v>
      </c>
      <c r="D266" t="s">
        <v>799</v>
      </c>
      <c r="E266" s="216" t="str">
        <f t="shared" si="5"/>
        <v>ROT18</v>
      </c>
      <c r="F266" t="s">
        <v>804</v>
      </c>
      <c r="H266" t="s">
        <v>2383</v>
      </c>
      <c r="I266" t="s">
        <v>2378</v>
      </c>
      <c r="J266" t="s">
        <v>799</v>
      </c>
      <c r="K266" t="s">
        <v>804</v>
      </c>
      <c r="L266">
        <v>247.88</v>
      </c>
      <c r="M266">
        <v>88.15</v>
      </c>
      <c r="N266">
        <v>79.319999999999993</v>
      </c>
      <c r="O266">
        <v>72.11</v>
      </c>
      <c r="P266">
        <v>68.39</v>
      </c>
      <c r="Q266">
        <v>10</v>
      </c>
      <c r="AU266">
        <v>247.88</v>
      </c>
      <c r="AV266">
        <v>88.15</v>
      </c>
      <c r="AW266">
        <v>79.319999999999993</v>
      </c>
      <c r="AX266">
        <v>72.11</v>
      </c>
      <c r="AY266">
        <v>68.39</v>
      </c>
      <c r="BB266">
        <v>10</v>
      </c>
    </row>
    <row r="267" spans="1:54" x14ac:dyDescent="0.25">
      <c r="A267" t="s">
        <v>2384</v>
      </c>
      <c r="B267" s="216" t="str">
        <f t="shared" si="4"/>
        <v xml:space="preserve">ROT21SB      </v>
      </c>
      <c r="C267" s="216" t="s">
        <v>873</v>
      </c>
      <c r="D267" t="s">
        <v>799</v>
      </c>
      <c r="E267" s="216" t="str">
        <f t="shared" si="5"/>
        <v>ROT21</v>
      </c>
      <c r="F267" t="s">
        <v>804</v>
      </c>
      <c r="H267" t="s">
        <v>2384</v>
      </c>
      <c r="I267" t="s">
        <v>2378</v>
      </c>
      <c r="J267" t="s">
        <v>799</v>
      </c>
      <c r="K267" t="s">
        <v>804</v>
      </c>
      <c r="L267">
        <v>253.19</v>
      </c>
      <c r="M267">
        <v>90.03</v>
      </c>
      <c r="N267">
        <v>81.02</v>
      </c>
      <c r="O267">
        <v>73.650000000000006</v>
      </c>
      <c r="P267">
        <v>69.86</v>
      </c>
      <c r="Q267">
        <v>11</v>
      </c>
      <c r="AU267">
        <v>253.19</v>
      </c>
      <c r="AV267">
        <v>90.03</v>
      </c>
      <c r="AW267">
        <v>81.02</v>
      </c>
      <c r="AX267">
        <v>73.650000000000006</v>
      </c>
      <c r="AY267">
        <v>69.86</v>
      </c>
      <c r="BB267">
        <v>11</v>
      </c>
    </row>
    <row r="268" spans="1:54" x14ac:dyDescent="0.25">
      <c r="A268" t="s">
        <v>2385</v>
      </c>
      <c r="B268" s="216" t="str">
        <f t="shared" si="4"/>
        <v xml:space="preserve">ROT24SB      </v>
      </c>
      <c r="C268" s="216" t="s">
        <v>874</v>
      </c>
      <c r="D268" t="s">
        <v>799</v>
      </c>
      <c r="E268" s="216" t="str">
        <f t="shared" si="5"/>
        <v>ROT24</v>
      </c>
      <c r="F268" t="s">
        <v>804</v>
      </c>
      <c r="H268" t="s">
        <v>2385</v>
      </c>
      <c r="I268" t="s">
        <v>2378</v>
      </c>
      <c r="J268" t="s">
        <v>799</v>
      </c>
      <c r="K268" t="s">
        <v>804</v>
      </c>
      <c r="L268">
        <v>263.81</v>
      </c>
      <c r="M268">
        <v>93.81</v>
      </c>
      <c r="N268">
        <v>84.42</v>
      </c>
      <c r="O268">
        <v>76.739999999999995</v>
      </c>
      <c r="P268">
        <v>72.790000000000006</v>
      </c>
      <c r="Q268">
        <v>12</v>
      </c>
      <c r="AU268">
        <v>263.81</v>
      </c>
      <c r="AV268">
        <v>93.81</v>
      </c>
      <c r="AW268">
        <v>84.42</v>
      </c>
      <c r="AX268">
        <v>76.739999999999995</v>
      </c>
      <c r="AY268">
        <v>72.790000000000006</v>
      </c>
      <c r="BB268">
        <v>12</v>
      </c>
    </row>
    <row r="269" spans="1:54" x14ac:dyDescent="0.25">
      <c r="A269" t="s">
        <v>2386</v>
      </c>
      <c r="B269" s="216" t="str">
        <f t="shared" si="4"/>
        <v xml:space="preserve">ROT27SB      </v>
      </c>
      <c r="C269" s="216" t="s">
        <v>875</v>
      </c>
      <c r="D269" t="s">
        <v>799</v>
      </c>
      <c r="E269" s="216" t="str">
        <f t="shared" si="5"/>
        <v>ROT27</v>
      </c>
      <c r="F269" t="s">
        <v>804</v>
      </c>
      <c r="H269" t="s">
        <v>2386</v>
      </c>
      <c r="I269" t="s">
        <v>2378</v>
      </c>
      <c r="J269" t="s">
        <v>799</v>
      </c>
      <c r="K269" t="s">
        <v>804</v>
      </c>
      <c r="L269">
        <v>269.13</v>
      </c>
      <c r="M269">
        <v>95.7</v>
      </c>
      <c r="N269">
        <v>86.12</v>
      </c>
      <c r="O269">
        <v>78.290000000000006</v>
      </c>
      <c r="P269">
        <v>74.25</v>
      </c>
      <c r="Q269">
        <v>13</v>
      </c>
      <c r="AU269">
        <v>269.13</v>
      </c>
      <c r="AV269">
        <v>95.7</v>
      </c>
      <c r="AW269">
        <v>86.12</v>
      </c>
      <c r="AX269">
        <v>78.290000000000006</v>
      </c>
      <c r="AY269">
        <v>74.25</v>
      </c>
      <c r="BB269">
        <v>13</v>
      </c>
    </row>
    <row r="270" spans="1:54" x14ac:dyDescent="0.25">
      <c r="A270" t="s">
        <v>2387</v>
      </c>
      <c r="B270" s="216" t="str">
        <f t="shared" si="4"/>
        <v xml:space="preserve">ROT30SB      </v>
      </c>
      <c r="C270" s="216" t="s">
        <v>876</v>
      </c>
      <c r="D270" t="s">
        <v>799</v>
      </c>
      <c r="E270" s="216" t="str">
        <f t="shared" si="5"/>
        <v>ROT30</v>
      </c>
      <c r="F270" t="s">
        <v>804</v>
      </c>
      <c r="H270" t="s">
        <v>2387</v>
      </c>
      <c r="I270" t="s">
        <v>2378</v>
      </c>
      <c r="J270" t="s">
        <v>799</v>
      </c>
      <c r="K270" t="s">
        <v>804</v>
      </c>
      <c r="L270">
        <v>285.06</v>
      </c>
      <c r="M270">
        <v>101.37</v>
      </c>
      <c r="N270">
        <v>91.22</v>
      </c>
      <c r="O270">
        <v>82.92</v>
      </c>
      <c r="P270">
        <v>78.650000000000006</v>
      </c>
      <c r="Q270">
        <v>13</v>
      </c>
      <c r="AU270">
        <v>285.06</v>
      </c>
      <c r="AV270">
        <v>101.37</v>
      </c>
      <c r="AW270">
        <v>91.22</v>
      </c>
      <c r="AX270">
        <v>82.92</v>
      </c>
      <c r="AY270">
        <v>78.650000000000006</v>
      </c>
      <c r="BB270">
        <v>13</v>
      </c>
    </row>
    <row r="271" spans="1:54" x14ac:dyDescent="0.25">
      <c r="A271" t="s">
        <v>2388</v>
      </c>
      <c r="B271" s="216" t="str">
        <f t="shared" si="4"/>
        <v xml:space="preserve">SM96SB       </v>
      </c>
      <c r="C271" s="216" t="s">
        <v>882</v>
      </c>
      <c r="D271" t="s">
        <v>799</v>
      </c>
      <c r="E271" s="216" t="str">
        <f t="shared" si="5"/>
        <v>SM96</v>
      </c>
      <c r="F271" t="s">
        <v>804</v>
      </c>
      <c r="H271" t="s">
        <v>2388</v>
      </c>
      <c r="I271" t="s">
        <v>2378</v>
      </c>
      <c r="J271" t="s">
        <v>799</v>
      </c>
      <c r="K271" t="s">
        <v>804</v>
      </c>
      <c r="L271">
        <v>46.83</v>
      </c>
      <c r="M271">
        <v>16.649999999999999</v>
      </c>
      <c r="N271">
        <v>14.99</v>
      </c>
      <c r="O271">
        <v>13.62</v>
      </c>
      <c r="P271">
        <v>12.92</v>
      </c>
      <c r="Q271">
        <v>4</v>
      </c>
      <c r="AU271">
        <v>46.83</v>
      </c>
      <c r="AV271">
        <v>16.649999999999999</v>
      </c>
      <c r="AW271">
        <v>14.99</v>
      </c>
      <c r="AX271">
        <v>13.62</v>
      </c>
      <c r="AY271">
        <v>12.92</v>
      </c>
      <c r="BB271">
        <v>4</v>
      </c>
    </row>
    <row r="272" spans="1:54" x14ac:dyDescent="0.25">
      <c r="A272" t="s">
        <v>2389</v>
      </c>
      <c r="B272" s="216" t="str">
        <f t="shared" si="4"/>
        <v xml:space="preserve">TKP96SB      </v>
      </c>
      <c r="C272" s="216" t="s">
        <v>884</v>
      </c>
      <c r="D272" t="s">
        <v>799</v>
      </c>
      <c r="E272" s="216" t="str">
        <f t="shared" si="5"/>
        <v>TKP96</v>
      </c>
      <c r="F272" t="s">
        <v>804</v>
      </c>
      <c r="H272" t="s">
        <v>2389</v>
      </c>
      <c r="I272" t="s">
        <v>2378</v>
      </c>
      <c r="J272" t="s">
        <v>799</v>
      </c>
      <c r="K272" t="s">
        <v>804</v>
      </c>
      <c r="L272">
        <v>30.79</v>
      </c>
      <c r="M272">
        <v>10.95</v>
      </c>
      <c r="N272">
        <v>9.85</v>
      </c>
      <c r="O272">
        <v>8.9600000000000009</v>
      </c>
      <c r="P272">
        <v>8.5</v>
      </c>
      <c r="Q272">
        <v>9</v>
      </c>
      <c r="AU272">
        <v>30.79</v>
      </c>
      <c r="AV272">
        <v>10.95</v>
      </c>
      <c r="AW272">
        <v>9.85</v>
      </c>
      <c r="AX272">
        <v>8.9600000000000009</v>
      </c>
      <c r="AY272">
        <v>8.5</v>
      </c>
      <c r="BB272">
        <v>9</v>
      </c>
    </row>
    <row r="273" spans="1:54" x14ac:dyDescent="0.25">
      <c r="A273" t="s">
        <v>2390</v>
      </c>
      <c r="B273" s="216" t="str">
        <f t="shared" si="4"/>
        <v xml:space="preserve">TK96SB       </v>
      </c>
      <c r="C273" s="216" t="s">
        <v>883</v>
      </c>
      <c r="D273" t="s">
        <v>799</v>
      </c>
      <c r="E273" s="216" t="str">
        <f t="shared" si="5"/>
        <v>TK96</v>
      </c>
      <c r="F273" t="s">
        <v>804</v>
      </c>
      <c r="H273" t="s">
        <v>2390</v>
      </c>
      <c r="I273" t="s">
        <v>2378</v>
      </c>
      <c r="J273" t="s">
        <v>799</v>
      </c>
      <c r="K273" t="s">
        <v>804</v>
      </c>
      <c r="L273">
        <v>52.15</v>
      </c>
      <c r="M273">
        <v>18.55</v>
      </c>
      <c r="N273">
        <v>16.690000000000001</v>
      </c>
      <c r="O273">
        <v>15.17</v>
      </c>
      <c r="P273">
        <v>14.39</v>
      </c>
      <c r="Q273">
        <v>7</v>
      </c>
      <c r="AU273">
        <v>52.15</v>
      </c>
      <c r="AV273">
        <v>18.55</v>
      </c>
      <c r="AW273">
        <v>16.690000000000001</v>
      </c>
      <c r="AX273">
        <v>15.17</v>
      </c>
      <c r="AY273">
        <v>14.39</v>
      </c>
      <c r="BB273">
        <v>7</v>
      </c>
    </row>
    <row r="274" spans="1:54" x14ac:dyDescent="0.25">
      <c r="A274" t="s">
        <v>2391</v>
      </c>
      <c r="B274" s="216" t="str">
        <f t="shared" si="4"/>
        <v xml:space="preserve">WEP42SB      </v>
      </c>
      <c r="C274" s="216" t="s">
        <v>997</v>
      </c>
      <c r="D274" t="s">
        <v>799</v>
      </c>
      <c r="E274" s="216" t="str">
        <f t="shared" si="5"/>
        <v>WEP42</v>
      </c>
      <c r="F274" t="s">
        <v>804</v>
      </c>
      <c r="H274" t="s">
        <v>2391</v>
      </c>
      <c r="I274" t="s">
        <v>2378</v>
      </c>
      <c r="J274" t="s">
        <v>799</v>
      </c>
      <c r="K274" t="s">
        <v>804</v>
      </c>
      <c r="L274">
        <v>75.38</v>
      </c>
      <c r="M274">
        <v>26.81</v>
      </c>
      <c r="N274">
        <v>24.12</v>
      </c>
      <c r="O274">
        <v>21.93</v>
      </c>
      <c r="P274">
        <v>20.8</v>
      </c>
      <c r="Q274">
        <v>10</v>
      </c>
      <c r="AU274">
        <v>75.38</v>
      </c>
      <c r="AV274">
        <v>26.81</v>
      </c>
      <c r="AW274">
        <v>24.12</v>
      </c>
      <c r="AX274">
        <v>21.93</v>
      </c>
      <c r="AY274">
        <v>20.8</v>
      </c>
      <c r="BB274">
        <v>10</v>
      </c>
    </row>
    <row r="275" spans="1:54" x14ac:dyDescent="0.25">
      <c r="A275" t="s">
        <v>2392</v>
      </c>
      <c r="B275" s="216" t="str">
        <f t="shared" si="4"/>
        <v xml:space="preserve">WF342SB      </v>
      </c>
      <c r="C275" s="216" t="s">
        <v>998</v>
      </c>
      <c r="D275" t="s">
        <v>799</v>
      </c>
      <c r="E275" s="216" t="str">
        <f t="shared" si="5"/>
        <v>WF342</v>
      </c>
      <c r="F275" t="s">
        <v>804</v>
      </c>
      <c r="H275" t="s">
        <v>2392</v>
      </c>
      <c r="I275" t="s">
        <v>2378</v>
      </c>
      <c r="J275" t="s">
        <v>799</v>
      </c>
      <c r="K275" t="s">
        <v>804</v>
      </c>
      <c r="L275">
        <v>29.01</v>
      </c>
      <c r="M275">
        <v>10.32</v>
      </c>
      <c r="N275">
        <v>9.2799999999999994</v>
      </c>
      <c r="O275">
        <v>8.44</v>
      </c>
      <c r="P275">
        <v>8</v>
      </c>
      <c r="Q275">
        <v>3</v>
      </c>
      <c r="AU275">
        <v>29.01</v>
      </c>
      <c r="AV275">
        <v>10.32</v>
      </c>
      <c r="AW275">
        <v>9.2799999999999994</v>
      </c>
      <c r="AX275">
        <v>8.44</v>
      </c>
      <c r="AY275">
        <v>8</v>
      </c>
      <c r="BB275">
        <v>3</v>
      </c>
    </row>
    <row r="276" spans="1:54" x14ac:dyDescent="0.25">
      <c r="A276" t="s">
        <v>2393</v>
      </c>
      <c r="B276" s="216" t="str">
        <f t="shared" si="4"/>
        <v xml:space="preserve">WF396SB      </v>
      </c>
      <c r="C276" s="216" t="s">
        <v>999</v>
      </c>
      <c r="D276" t="s">
        <v>799</v>
      </c>
      <c r="E276" s="216" t="str">
        <f t="shared" si="5"/>
        <v>WF396</v>
      </c>
      <c r="F276" t="s">
        <v>804</v>
      </c>
      <c r="H276" t="s">
        <v>2393</v>
      </c>
      <c r="I276" t="s">
        <v>2378</v>
      </c>
      <c r="J276" t="s">
        <v>799</v>
      </c>
      <c r="K276" t="s">
        <v>804</v>
      </c>
      <c r="L276">
        <v>41.36</v>
      </c>
      <c r="M276">
        <v>14.71</v>
      </c>
      <c r="N276">
        <v>13.24</v>
      </c>
      <c r="O276">
        <v>12.03</v>
      </c>
      <c r="P276">
        <v>11.41</v>
      </c>
      <c r="Q276">
        <v>5</v>
      </c>
      <c r="AU276">
        <v>41.36</v>
      </c>
      <c r="AV276">
        <v>14.71</v>
      </c>
      <c r="AW276">
        <v>13.24</v>
      </c>
      <c r="AX276">
        <v>12.03</v>
      </c>
      <c r="AY276">
        <v>11.41</v>
      </c>
      <c r="BB276">
        <v>5</v>
      </c>
    </row>
    <row r="277" spans="1:54" x14ac:dyDescent="0.25">
      <c r="A277" t="s">
        <v>2394</v>
      </c>
      <c r="B277" s="216" t="str">
        <f t="shared" si="4"/>
        <v xml:space="preserve">WF642SB      </v>
      </c>
      <c r="C277" s="216" t="s">
        <v>1000</v>
      </c>
      <c r="D277" t="s">
        <v>799</v>
      </c>
      <c r="E277" s="216" t="str">
        <f t="shared" si="5"/>
        <v>WF642</v>
      </c>
      <c r="F277" t="s">
        <v>804</v>
      </c>
      <c r="H277" t="s">
        <v>2394</v>
      </c>
      <c r="I277" t="s">
        <v>2378</v>
      </c>
      <c r="J277" t="s">
        <v>799</v>
      </c>
      <c r="K277" t="s">
        <v>804</v>
      </c>
      <c r="L277">
        <v>33.74</v>
      </c>
      <c r="M277">
        <v>12</v>
      </c>
      <c r="N277">
        <v>10.8</v>
      </c>
      <c r="O277">
        <v>9.82</v>
      </c>
      <c r="P277">
        <v>9.31</v>
      </c>
      <c r="Q277">
        <v>5</v>
      </c>
      <c r="AU277">
        <v>33.74</v>
      </c>
      <c r="AV277">
        <v>12</v>
      </c>
      <c r="AW277">
        <v>10.8</v>
      </c>
      <c r="AX277">
        <v>9.82</v>
      </c>
      <c r="AY277">
        <v>9.31</v>
      </c>
      <c r="BB277">
        <v>5</v>
      </c>
    </row>
    <row r="278" spans="1:54" x14ac:dyDescent="0.25">
      <c r="A278" s="80" t="s">
        <v>4008</v>
      </c>
      <c r="B278" s="216" t="str">
        <f t="shared" si="4"/>
        <v>BTM96SB</v>
      </c>
      <c r="C278" s="216" t="s">
        <v>4009</v>
      </c>
      <c r="D278" t="s">
        <v>799</v>
      </c>
      <c r="E278" s="216" t="str">
        <f t="shared" si="5"/>
        <v>BTM96</v>
      </c>
      <c r="F278" t="s">
        <v>804</v>
      </c>
      <c r="H278" s="80" t="s">
        <v>4008</v>
      </c>
      <c r="I278" s="80" t="s">
        <v>4012</v>
      </c>
      <c r="J278" t="s">
        <v>799</v>
      </c>
      <c r="K278" t="s">
        <v>804</v>
      </c>
      <c r="L278">
        <v>52.24</v>
      </c>
      <c r="M278">
        <v>18.579999999999998</v>
      </c>
      <c r="N278">
        <v>16.72</v>
      </c>
      <c r="O278">
        <v>15.2</v>
      </c>
      <c r="P278">
        <v>14.41</v>
      </c>
      <c r="Q278">
        <v>0.5</v>
      </c>
      <c r="AU278">
        <v>52.24</v>
      </c>
      <c r="AV278">
        <v>18.579999999999998</v>
      </c>
      <c r="AW278">
        <v>16.72</v>
      </c>
      <c r="AX278">
        <v>15.2</v>
      </c>
      <c r="AY278">
        <v>14.41</v>
      </c>
      <c r="AZ278"/>
      <c r="BB278"/>
    </row>
    <row r="279" spans="1:54" x14ac:dyDescent="0.25">
      <c r="A279" t="s">
        <v>4010</v>
      </c>
      <c r="B279" s="216" t="str">
        <f t="shared" si="4"/>
        <v>QRM96SB</v>
      </c>
      <c r="C279" s="216" t="s">
        <v>4011</v>
      </c>
      <c r="D279" t="s">
        <v>799</v>
      </c>
      <c r="E279" s="216" t="str">
        <f t="shared" si="5"/>
        <v>QRM96</v>
      </c>
      <c r="F279" t="s">
        <v>804</v>
      </c>
      <c r="H279" t="s">
        <v>4010</v>
      </c>
      <c r="I279" s="80" t="s">
        <v>4012</v>
      </c>
      <c r="J279" t="s">
        <v>799</v>
      </c>
      <c r="K279" t="s">
        <v>804</v>
      </c>
      <c r="L279">
        <v>46.62</v>
      </c>
      <c r="M279">
        <v>16.55</v>
      </c>
      <c r="N279">
        <v>14.92</v>
      </c>
      <c r="O279">
        <v>13.52</v>
      </c>
      <c r="P279">
        <v>12.82</v>
      </c>
      <c r="Q279">
        <v>0.66</v>
      </c>
      <c r="AU279">
        <v>46.62</v>
      </c>
      <c r="AV279">
        <v>16.55</v>
      </c>
      <c r="AW279">
        <v>14.92</v>
      </c>
      <c r="AX279">
        <v>13.52</v>
      </c>
      <c r="AY279">
        <v>12.82</v>
      </c>
      <c r="AZ279"/>
      <c r="BB279"/>
    </row>
    <row r="280" spans="1:54" x14ac:dyDescent="0.25">
      <c r="A280" t="s">
        <v>2395</v>
      </c>
      <c r="B280" s="216" t="str">
        <f t="shared" si="4"/>
        <v xml:space="preserve">WF696SB      </v>
      </c>
      <c r="C280" s="216" t="s">
        <v>1001</v>
      </c>
      <c r="D280" t="s">
        <v>799</v>
      </c>
      <c r="E280" s="216" t="str">
        <f t="shared" si="5"/>
        <v>WF696</v>
      </c>
      <c r="F280" t="s">
        <v>804</v>
      </c>
      <c r="H280" t="s">
        <v>2395</v>
      </c>
      <c r="I280" t="s">
        <v>2378</v>
      </c>
      <c r="J280" t="s">
        <v>799</v>
      </c>
      <c r="K280" t="s">
        <v>804</v>
      </c>
      <c r="L280">
        <v>50.82</v>
      </c>
      <c r="M280">
        <v>18.07</v>
      </c>
      <c r="N280">
        <v>16.260000000000002</v>
      </c>
      <c r="O280">
        <v>14.78</v>
      </c>
      <c r="P280">
        <v>14.02</v>
      </c>
      <c r="Q280">
        <v>10</v>
      </c>
      <c r="AU280">
        <v>50.82</v>
      </c>
      <c r="AV280">
        <v>18.07</v>
      </c>
      <c r="AW280">
        <v>16.260000000000002</v>
      </c>
      <c r="AX280">
        <v>14.78</v>
      </c>
      <c r="AY280">
        <v>14.02</v>
      </c>
      <c r="BB280">
        <v>10</v>
      </c>
    </row>
    <row r="281" spans="1:54" x14ac:dyDescent="0.25">
      <c r="A281"/>
      <c r="E281"/>
    </row>
    <row r="282" spans="1:54" x14ac:dyDescent="0.25">
      <c r="A282"/>
      <c r="E282"/>
    </row>
    <row r="283" spans="1:54" x14ac:dyDescent="0.25">
      <c r="A283"/>
      <c r="E283"/>
    </row>
    <row r="284" spans="1:54" x14ac:dyDescent="0.25">
      <c r="A284"/>
      <c r="E284"/>
    </row>
    <row r="285" spans="1:54" x14ac:dyDescent="0.25">
      <c r="A285"/>
      <c r="E285"/>
      <c r="AU285" s="216" t="e">
        <f>INDEX(#REF!,MATCH($A285,#REF!,0))</f>
        <v>#REF!</v>
      </c>
      <c r="AV285" s="216" t="e">
        <f>INDEX(#REF!,MATCH($A285,#REF!,0))</f>
        <v>#REF!</v>
      </c>
      <c r="AW285" s="216" t="e">
        <f>INDEX(#REF!,MATCH($A285,#REF!,0))</f>
        <v>#REF!</v>
      </c>
      <c r="AX285" s="216" t="e">
        <f>INDEX(#REF!,MATCH($A285,#REF!,0))</f>
        <v>#REF!</v>
      </c>
      <c r="AY285" s="216" t="e">
        <f>INDEX(#REF!,MATCH($A285,#REF!,0))</f>
        <v>#REF!</v>
      </c>
      <c r="BB285" s="216" t="e">
        <f>INDEX(#REF!,MATCH($A285,#REF!,0))</f>
        <v>#REF!</v>
      </c>
    </row>
    <row r="286" spans="1:54" x14ac:dyDescent="0.25">
      <c r="A286" s="80" t="s">
        <v>409</v>
      </c>
      <c r="E286"/>
      <c r="AU286" s="216" t="e">
        <f>INDEX(#REF!,MATCH($A286,#REF!,0))</f>
        <v>#REF!</v>
      </c>
      <c r="AV286" s="216" t="e">
        <f>INDEX(#REF!,MATCH($A286,#REF!,0))</f>
        <v>#REF!</v>
      </c>
      <c r="AW286" s="216" t="e">
        <f>INDEX(#REF!,MATCH($A286,#REF!,0))</f>
        <v>#REF!</v>
      </c>
      <c r="AX286" s="216" t="e">
        <f>INDEX(#REF!,MATCH($A286,#REF!,0))</f>
        <v>#REF!</v>
      </c>
      <c r="AY286" s="216" t="e">
        <f>INDEX(#REF!,MATCH($A286,#REF!,0))</f>
        <v>#REF!</v>
      </c>
      <c r="BB286" s="216" t="e">
        <f>INDEX(#REF!,MATCH($A286,#REF!,0))</f>
        <v>#REF!</v>
      </c>
    </row>
    <row r="287" spans="1:54" x14ac:dyDescent="0.25">
      <c r="A287" t="s">
        <v>2934</v>
      </c>
      <c r="B287" s="216" t="s">
        <v>3703</v>
      </c>
      <c r="C287" s="216" t="s">
        <v>1085</v>
      </c>
      <c r="D287" s="216" t="str">
        <f>LEFT(C287,LEN(C287)-2)</f>
        <v>BBC39L</v>
      </c>
      <c r="E287" s="80" t="s">
        <v>255</v>
      </c>
      <c r="H287" t="s">
        <v>2934</v>
      </c>
      <c r="I287" t="s">
        <v>2378</v>
      </c>
      <c r="J287" t="s">
        <v>802</v>
      </c>
      <c r="K287" t="s">
        <v>798</v>
      </c>
      <c r="L287">
        <v>684.36</v>
      </c>
      <c r="M287">
        <v>243.36</v>
      </c>
      <c r="N287">
        <v>219</v>
      </c>
      <c r="O287">
        <v>199.08</v>
      </c>
      <c r="P287">
        <v>188.82</v>
      </c>
      <c r="Q287">
        <v>110</v>
      </c>
      <c r="AU287">
        <v>684.36</v>
      </c>
      <c r="AV287">
        <v>243.36</v>
      </c>
      <c r="AW287">
        <v>219</v>
      </c>
      <c r="AX287">
        <v>199.08</v>
      </c>
      <c r="AY287">
        <v>188.82</v>
      </c>
      <c r="AZ287">
        <v>110</v>
      </c>
      <c r="BB287">
        <v>110</v>
      </c>
    </row>
    <row r="288" spans="1:54" x14ac:dyDescent="0.25">
      <c r="A288" t="s">
        <v>2935</v>
      </c>
      <c r="B288" s="216" t="s">
        <v>3704</v>
      </c>
      <c r="C288" s="216" t="s">
        <v>1086</v>
      </c>
      <c r="D288" s="216" t="str">
        <f t="shared" ref="D288:D351" si="6">LEFT(C288,LEN(C288)-2)</f>
        <v>BBC39R</v>
      </c>
      <c r="E288" t="s">
        <v>256</v>
      </c>
      <c r="H288" t="s">
        <v>2935</v>
      </c>
      <c r="I288" t="s">
        <v>2378</v>
      </c>
      <c r="J288" t="s">
        <v>802</v>
      </c>
      <c r="K288" t="s">
        <v>798</v>
      </c>
      <c r="L288">
        <v>684.36</v>
      </c>
      <c r="M288">
        <v>243.36</v>
      </c>
      <c r="N288">
        <v>219</v>
      </c>
      <c r="O288">
        <v>199.08</v>
      </c>
      <c r="P288">
        <v>188.82</v>
      </c>
      <c r="Q288">
        <v>110</v>
      </c>
      <c r="AU288">
        <v>684.36</v>
      </c>
      <c r="AV288">
        <v>243.36</v>
      </c>
      <c r="AW288">
        <v>219</v>
      </c>
      <c r="AX288">
        <v>199.08</v>
      </c>
      <c r="AY288">
        <v>188.82</v>
      </c>
      <c r="AZ288">
        <v>110</v>
      </c>
      <c r="BB288">
        <v>110</v>
      </c>
    </row>
    <row r="289" spans="1:54" x14ac:dyDescent="0.25">
      <c r="A289" t="s">
        <v>2936</v>
      </c>
      <c r="B289" s="216" t="s">
        <v>3705</v>
      </c>
      <c r="C289" s="216" t="s">
        <v>1087</v>
      </c>
      <c r="D289" s="216" t="str">
        <f t="shared" si="6"/>
        <v>BBC42L</v>
      </c>
      <c r="E289" t="s">
        <v>665</v>
      </c>
      <c r="H289" t="s">
        <v>2936</v>
      </c>
      <c r="I289" t="s">
        <v>2378</v>
      </c>
      <c r="J289" t="s">
        <v>802</v>
      </c>
      <c r="K289" t="s">
        <v>798</v>
      </c>
      <c r="L289">
        <v>689.75</v>
      </c>
      <c r="M289">
        <v>245.28</v>
      </c>
      <c r="N289">
        <v>220.72</v>
      </c>
      <c r="O289">
        <v>200.65</v>
      </c>
      <c r="P289">
        <v>190.3</v>
      </c>
      <c r="Q289">
        <v>111</v>
      </c>
      <c r="AU289">
        <v>689.75</v>
      </c>
      <c r="AV289">
        <v>245.28</v>
      </c>
      <c r="AW289">
        <v>220.72</v>
      </c>
      <c r="AX289">
        <v>200.65</v>
      </c>
      <c r="AY289">
        <v>190.3</v>
      </c>
      <c r="AZ289">
        <v>111</v>
      </c>
      <c r="BB289">
        <v>111</v>
      </c>
    </row>
    <row r="290" spans="1:54" x14ac:dyDescent="0.25">
      <c r="A290" t="s">
        <v>2937</v>
      </c>
      <c r="B290" s="216" t="s">
        <v>3706</v>
      </c>
      <c r="C290" s="216" t="s">
        <v>1088</v>
      </c>
      <c r="D290" s="216" t="str">
        <f t="shared" si="6"/>
        <v>BBC42R</v>
      </c>
      <c r="E290" t="s">
        <v>666</v>
      </c>
      <c r="H290" t="s">
        <v>2937</v>
      </c>
      <c r="I290" t="s">
        <v>2378</v>
      </c>
      <c r="J290" t="s">
        <v>802</v>
      </c>
      <c r="K290" t="s">
        <v>798</v>
      </c>
      <c r="L290">
        <v>689.75</v>
      </c>
      <c r="M290">
        <v>245.28</v>
      </c>
      <c r="N290">
        <v>220.72</v>
      </c>
      <c r="O290">
        <v>200.65</v>
      </c>
      <c r="P290">
        <v>190.3</v>
      </c>
      <c r="Q290">
        <v>111</v>
      </c>
      <c r="AU290">
        <v>689.75</v>
      </c>
      <c r="AV290">
        <v>245.28</v>
      </c>
      <c r="AW290">
        <v>220.72</v>
      </c>
      <c r="AX290">
        <v>200.65</v>
      </c>
      <c r="AY290">
        <v>190.3</v>
      </c>
      <c r="AZ290">
        <v>111</v>
      </c>
      <c r="BB290">
        <v>111</v>
      </c>
    </row>
    <row r="291" spans="1:54" x14ac:dyDescent="0.25">
      <c r="A291" t="s">
        <v>2938</v>
      </c>
      <c r="B291" s="216" t="s">
        <v>3707</v>
      </c>
      <c r="C291" s="216" t="s">
        <v>1090</v>
      </c>
      <c r="D291" s="216" t="str">
        <f t="shared" si="6"/>
        <v>BCC33</v>
      </c>
      <c r="E291" t="s">
        <v>216</v>
      </c>
      <c r="H291" t="s">
        <v>2938</v>
      </c>
      <c r="I291" t="s">
        <v>2378</v>
      </c>
      <c r="J291" t="s">
        <v>802</v>
      </c>
      <c r="K291" t="s">
        <v>798</v>
      </c>
      <c r="L291">
        <v>479.63</v>
      </c>
      <c r="M291">
        <v>170.56</v>
      </c>
      <c r="N291">
        <v>153.47999999999999</v>
      </c>
      <c r="O291">
        <v>139.52000000000001</v>
      </c>
      <c r="P291">
        <v>132.33000000000001</v>
      </c>
      <c r="Q291">
        <v>114</v>
      </c>
      <c r="AU291">
        <v>479.63</v>
      </c>
      <c r="AV291">
        <v>170.56</v>
      </c>
      <c r="AW291">
        <v>153.47999999999999</v>
      </c>
      <c r="AX291">
        <v>139.52000000000001</v>
      </c>
      <c r="AY291">
        <v>132.33000000000001</v>
      </c>
      <c r="AZ291">
        <v>114</v>
      </c>
      <c r="BB291">
        <v>114</v>
      </c>
    </row>
    <row r="292" spans="1:54" x14ac:dyDescent="0.25">
      <c r="A292" t="s">
        <v>2939</v>
      </c>
      <c r="B292" s="216" t="s">
        <v>3708</v>
      </c>
      <c r="C292" s="216" t="s">
        <v>1091</v>
      </c>
      <c r="D292" s="216" t="str">
        <f t="shared" si="6"/>
        <v>BCC36</v>
      </c>
      <c r="E292" t="s">
        <v>221</v>
      </c>
      <c r="H292" t="s">
        <v>2939</v>
      </c>
      <c r="I292" t="s">
        <v>2378</v>
      </c>
      <c r="J292" t="s">
        <v>802</v>
      </c>
      <c r="K292" t="s">
        <v>798</v>
      </c>
      <c r="L292">
        <v>527.4</v>
      </c>
      <c r="M292">
        <v>187.54</v>
      </c>
      <c r="N292">
        <v>168.77</v>
      </c>
      <c r="O292">
        <v>153.41999999999999</v>
      </c>
      <c r="P292">
        <v>145.51</v>
      </c>
      <c r="Q292">
        <v>130</v>
      </c>
      <c r="AU292">
        <v>527.4</v>
      </c>
      <c r="AV292">
        <v>187.54</v>
      </c>
      <c r="AW292">
        <v>168.77</v>
      </c>
      <c r="AX292">
        <v>153.41999999999999</v>
      </c>
      <c r="AY292">
        <v>145.51</v>
      </c>
      <c r="AZ292">
        <v>130</v>
      </c>
      <c r="BB292">
        <v>130</v>
      </c>
    </row>
    <row r="293" spans="1:54" x14ac:dyDescent="0.25">
      <c r="A293" t="s">
        <v>2940</v>
      </c>
      <c r="B293" s="216" t="s">
        <v>3709</v>
      </c>
      <c r="C293" s="216" t="s">
        <v>1092</v>
      </c>
      <c r="D293" s="216" t="str">
        <f t="shared" si="6"/>
        <v>BDC36</v>
      </c>
      <c r="E293" t="s">
        <v>222</v>
      </c>
      <c r="H293" t="s">
        <v>2940</v>
      </c>
      <c r="I293" t="s">
        <v>2378</v>
      </c>
      <c r="J293" t="s">
        <v>802</v>
      </c>
      <c r="K293" t="s">
        <v>798</v>
      </c>
      <c r="L293">
        <v>465.45</v>
      </c>
      <c r="M293">
        <v>165.51</v>
      </c>
      <c r="N293">
        <v>148.94</v>
      </c>
      <c r="O293">
        <v>135.4</v>
      </c>
      <c r="P293">
        <v>128.41999999999999</v>
      </c>
      <c r="Q293">
        <v>123</v>
      </c>
      <c r="AU293">
        <v>465.45</v>
      </c>
      <c r="AV293">
        <v>165.51</v>
      </c>
      <c r="AW293">
        <v>148.94</v>
      </c>
      <c r="AX293">
        <v>135.4</v>
      </c>
      <c r="AY293">
        <v>128.41999999999999</v>
      </c>
      <c r="AZ293">
        <v>123</v>
      </c>
      <c r="BB293">
        <v>123</v>
      </c>
    </row>
    <row r="294" spans="1:54" x14ac:dyDescent="0.25">
      <c r="A294" t="s">
        <v>2941</v>
      </c>
      <c r="B294" s="216" t="s">
        <v>3710</v>
      </c>
      <c r="C294" s="216" t="s">
        <v>1096</v>
      </c>
      <c r="D294" s="216" t="str">
        <f t="shared" si="6"/>
        <v>BFD09</v>
      </c>
      <c r="E294" t="s">
        <v>670</v>
      </c>
      <c r="H294" t="s">
        <v>2941</v>
      </c>
      <c r="I294" t="s">
        <v>2378</v>
      </c>
      <c r="J294" t="s">
        <v>802</v>
      </c>
      <c r="K294" t="s">
        <v>798</v>
      </c>
      <c r="L294">
        <v>262.5</v>
      </c>
      <c r="M294">
        <v>93.35</v>
      </c>
      <c r="N294">
        <v>84</v>
      </c>
      <c r="O294">
        <v>76.36</v>
      </c>
      <c r="P294">
        <v>72.42</v>
      </c>
      <c r="Q294">
        <v>41</v>
      </c>
      <c r="AU294">
        <v>262.5</v>
      </c>
      <c r="AV294">
        <v>93.35</v>
      </c>
      <c r="AW294">
        <v>84</v>
      </c>
      <c r="AX294">
        <v>76.36</v>
      </c>
      <c r="AY294">
        <v>72.42</v>
      </c>
      <c r="AZ294">
        <v>41</v>
      </c>
      <c r="BB294">
        <v>41</v>
      </c>
    </row>
    <row r="295" spans="1:54" x14ac:dyDescent="0.25">
      <c r="A295" t="s">
        <v>2942</v>
      </c>
      <c r="B295" s="216" t="s">
        <v>3711</v>
      </c>
      <c r="C295" s="216" t="s">
        <v>1097</v>
      </c>
      <c r="D295" s="216" t="str">
        <f t="shared" si="6"/>
        <v>BFD12</v>
      </c>
      <c r="E295" t="s">
        <v>148</v>
      </c>
      <c r="H295" t="s">
        <v>2942</v>
      </c>
      <c r="I295" t="s">
        <v>2378</v>
      </c>
      <c r="J295" t="s">
        <v>802</v>
      </c>
      <c r="K295" t="s">
        <v>798</v>
      </c>
      <c r="L295">
        <v>276.44</v>
      </c>
      <c r="M295">
        <v>98.3</v>
      </c>
      <c r="N295">
        <v>88.46</v>
      </c>
      <c r="O295">
        <v>80.42</v>
      </c>
      <c r="P295">
        <v>76.27</v>
      </c>
      <c r="Q295">
        <v>45</v>
      </c>
      <c r="AU295">
        <v>276.44</v>
      </c>
      <c r="AV295">
        <v>98.3</v>
      </c>
      <c r="AW295">
        <v>88.46</v>
      </c>
      <c r="AX295">
        <v>80.42</v>
      </c>
      <c r="AY295">
        <v>76.27</v>
      </c>
      <c r="AZ295">
        <v>45</v>
      </c>
      <c r="BB295">
        <v>45</v>
      </c>
    </row>
    <row r="296" spans="1:54" x14ac:dyDescent="0.25">
      <c r="A296" t="s">
        <v>2943</v>
      </c>
      <c r="B296" s="216" t="s">
        <v>3712</v>
      </c>
      <c r="C296" s="216" t="s">
        <v>1098</v>
      </c>
      <c r="D296" s="216" t="str">
        <f t="shared" si="6"/>
        <v>BFD15</v>
      </c>
      <c r="E296" t="s">
        <v>156</v>
      </c>
      <c r="H296" t="s">
        <v>2943</v>
      </c>
      <c r="I296" t="s">
        <v>2378</v>
      </c>
      <c r="J296" t="s">
        <v>802</v>
      </c>
      <c r="K296" t="s">
        <v>798</v>
      </c>
      <c r="L296">
        <v>298.69</v>
      </c>
      <c r="M296">
        <v>106.21</v>
      </c>
      <c r="N296">
        <v>95.58</v>
      </c>
      <c r="O296">
        <v>86.89</v>
      </c>
      <c r="P296">
        <v>82.41</v>
      </c>
      <c r="Q296">
        <v>52</v>
      </c>
      <c r="AU296">
        <v>298.69</v>
      </c>
      <c r="AV296">
        <v>106.21</v>
      </c>
      <c r="AW296">
        <v>95.58</v>
      </c>
      <c r="AX296">
        <v>86.89</v>
      </c>
      <c r="AY296">
        <v>82.41</v>
      </c>
      <c r="AZ296">
        <v>52</v>
      </c>
      <c r="BB296">
        <v>52</v>
      </c>
    </row>
    <row r="297" spans="1:54" x14ac:dyDescent="0.25">
      <c r="A297" t="s">
        <v>2944</v>
      </c>
      <c r="B297" s="216" t="s">
        <v>3713</v>
      </c>
      <c r="C297" s="216" t="s">
        <v>1099</v>
      </c>
      <c r="D297" s="216" t="str">
        <f t="shared" si="6"/>
        <v>BFD18</v>
      </c>
      <c r="E297" t="s">
        <v>164</v>
      </c>
      <c r="H297" t="s">
        <v>2944</v>
      </c>
      <c r="I297" t="s">
        <v>2378</v>
      </c>
      <c r="J297" t="s">
        <v>802</v>
      </c>
      <c r="K297" t="s">
        <v>798</v>
      </c>
      <c r="L297">
        <v>312.45999999999998</v>
      </c>
      <c r="M297">
        <v>111.11</v>
      </c>
      <c r="N297">
        <v>99.99</v>
      </c>
      <c r="O297">
        <v>90.9</v>
      </c>
      <c r="P297">
        <v>86.21</v>
      </c>
      <c r="Q297">
        <v>56</v>
      </c>
      <c r="AU297">
        <v>312.45999999999998</v>
      </c>
      <c r="AV297">
        <v>111.11</v>
      </c>
      <c r="AW297">
        <v>99.99</v>
      </c>
      <c r="AX297">
        <v>90.9</v>
      </c>
      <c r="AY297">
        <v>86.21</v>
      </c>
      <c r="AZ297">
        <v>56</v>
      </c>
      <c r="BB297">
        <v>56</v>
      </c>
    </row>
    <row r="298" spans="1:54" x14ac:dyDescent="0.25">
      <c r="A298" t="s">
        <v>2945</v>
      </c>
      <c r="B298" s="216" t="s">
        <v>3714</v>
      </c>
      <c r="C298" s="216" t="s">
        <v>1100</v>
      </c>
      <c r="D298" s="216" t="str">
        <f t="shared" si="6"/>
        <v>BFD21</v>
      </c>
      <c r="E298" t="s">
        <v>173</v>
      </c>
      <c r="H298" t="s">
        <v>2945</v>
      </c>
      <c r="I298" t="s">
        <v>2378</v>
      </c>
      <c r="J298" t="s">
        <v>802</v>
      </c>
      <c r="K298" t="s">
        <v>798</v>
      </c>
      <c r="L298">
        <v>329.09</v>
      </c>
      <c r="M298">
        <v>117.02</v>
      </c>
      <c r="N298">
        <v>105.31</v>
      </c>
      <c r="O298">
        <v>95.73</v>
      </c>
      <c r="P298">
        <v>90.8</v>
      </c>
      <c r="Q298">
        <v>61</v>
      </c>
      <c r="AU298">
        <v>329.09</v>
      </c>
      <c r="AV298">
        <v>117.02</v>
      </c>
      <c r="AW298">
        <v>105.31</v>
      </c>
      <c r="AX298">
        <v>95.73</v>
      </c>
      <c r="AY298">
        <v>90.8</v>
      </c>
      <c r="AZ298">
        <v>61</v>
      </c>
      <c r="BB298">
        <v>61</v>
      </c>
    </row>
    <row r="299" spans="1:54" x14ac:dyDescent="0.25">
      <c r="A299" t="s">
        <v>2946</v>
      </c>
      <c r="B299" s="216" t="s">
        <v>3715</v>
      </c>
      <c r="C299" s="216" t="s">
        <v>1101</v>
      </c>
      <c r="D299" s="216" t="str">
        <f t="shared" si="6"/>
        <v>BFD24</v>
      </c>
      <c r="E299" t="s">
        <v>179</v>
      </c>
      <c r="H299" t="s">
        <v>2946</v>
      </c>
      <c r="I299" t="s">
        <v>2378</v>
      </c>
      <c r="J299" t="s">
        <v>802</v>
      </c>
      <c r="K299" t="s">
        <v>798</v>
      </c>
      <c r="L299">
        <v>363.18</v>
      </c>
      <c r="M299">
        <v>129.15</v>
      </c>
      <c r="N299">
        <v>116.22</v>
      </c>
      <c r="O299">
        <v>105.65</v>
      </c>
      <c r="P299">
        <v>100.2</v>
      </c>
      <c r="Q299">
        <v>66</v>
      </c>
      <c r="AU299">
        <v>363.18</v>
      </c>
      <c r="AV299">
        <v>129.15</v>
      </c>
      <c r="AW299">
        <v>116.22</v>
      </c>
      <c r="AX299">
        <v>105.65</v>
      </c>
      <c r="AY299">
        <v>100.2</v>
      </c>
      <c r="AZ299">
        <v>66</v>
      </c>
      <c r="BB299">
        <v>66</v>
      </c>
    </row>
    <row r="300" spans="1:54" x14ac:dyDescent="0.25">
      <c r="A300" t="s">
        <v>2947</v>
      </c>
      <c r="B300" s="216" t="s">
        <v>3716</v>
      </c>
      <c r="C300" s="216" t="s">
        <v>1102</v>
      </c>
      <c r="D300" s="216" t="str">
        <f t="shared" si="6"/>
        <v>BFD27</v>
      </c>
      <c r="E300" t="s">
        <v>197</v>
      </c>
      <c r="H300" t="s">
        <v>2947</v>
      </c>
      <c r="I300" t="s">
        <v>2378</v>
      </c>
      <c r="J300" t="s">
        <v>802</v>
      </c>
      <c r="K300" t="s">
        <v>798</v>
      </c>
      <c r="L300">
        <v>407.65</v>
      </c>
      <c r="M300">
        <v>144.96</v>
      </c>
      <c r="N300">
        <v>130.44999999999999</v>
      </c>
      <c r="O300">
        <v>118.59</v>
      </c>
      <c r="P300">
        <v>112.47</v>
      </c>
      <c r="Q300">
        <v>72</v>
      </c>
      <c r="AU300">
        <v>407.65</v>
      </c>
      <c r="AV300">
        <v>144.96</v>
      </c>
      <c r="AW300">
        <v>130.44999999999999</v>
      </c>
      <c r="AX300">
        <v>118.59</v>
      </c>
      <c r="AY300">
        <v>112.47</v>
      </c>
      <c r="AZ300">
        <v>72</v>
      </c>
      <c r="BB300">
        <v>72</v>
      </c>
    </row>
    <row r="301" spans="1:54" x14ac:dyDescent="0.25">
      <c r="A301" t="s">
        <v>2948</v>
      </c>
      <c r="B301" s="216" t="s">
        <v>3717</v>
      </c>
      <c r="C301" s="216" t="s">
        <v>1103</v>
      </c>
      <c r="D301" s="216" t="str">
        <f t="shared" si="6"/>
        <v>BFD30</v>
      </c>
      <c r="E301" t="s">
        <v>200</v>
      </c>
      <c r="H301" t="s">
        <v>2948</v>
      </c>
      <c r="I301" t="s">
        <v>2378</v>
      </c>
      <c r="J301" t="s">
        <v>802</v>
      </c>
      <c r="K301" t="s">
        <v>798</v>
      </c>
      <c r="L301">
        <v>424.04</v>
      </c>
      <c r="M301">
        <v>150.79</v>
      </c>
      <c r="N301">
        <v>135.69</v>
      </c>
      <c r="O301">
        <v>123.35</v>
      </c>
      <c r="P301">
        <v>116.99</v>
      </c>
      <c r="Q301">
        <v>77</v>
      </c>
      <c r="AU301">
        <v>424.04</v>
      </c>
      <c r="AV301">
        <v>150.79</v>
      </c>
      <c r="AW301">
        <v>135.69</v>
      </c>
      <c r="AX301">
        <v>123.35</v>
      </c>
      <c r="AY301">
        <v>116.99</v>
      </c>
      <c r="AZ301">
        <v>77</v>
      </c>
      <c r="BB301">
        <v>77</v>
      </c>
    </row>
    <row r="302" spans="1:54" x14ac:dyDescent="0.25">
      <c r="A302" t="s">
        <v>2949</v>
      </c>
      <c r="B302" s="216" t="s">
        <v>3718</v>
      </c>
      <c r="C302" s="216" t="s">
        <v>1104</v>
      </c>
      <c r="D302" s="216" t="str">
        <f t="shared" si="6"/>
        <v>BFD33</v>
      </c>
      <c r="E302" t="s">
        <v>217</v>
      </c>
      <c r="H302" t="s">
        <v>2949</v>
      </c>
      <c r="I302" t="s">
        <v>2378</v>
      </c>
      <c r="J302" t="s">
        <v>802</v>
      </c>
      <c r="K302" t="s">
        <v>798</v>
      </c>
      <c r="L302">
        <v>446.2</v>
      </c>
      <c r="M302">
        <v>158.66999999999999</v>
      </c>
      <c r="N302">
        <v>142.78</v>
      </c>
      <c r="O302">
        <v>129.80000000000001</v>
      </c>
      <c r="P302">
        <v>123.11</v>
      </c>
      <c r="Q302">
        <v>84</v>
      </c>
      <c r="AU302">
        <v>446.2</v>
      </c>
      <c r="AV302">
        <v>158.66999999999999</v>
      </c>
      <c r="AW302">
        <v>142.78</v>
      </c>
      <c r="AX302">
        <v>129.80000000000001</v>
      </c>
      <c r="AY302">
        <v>123.11</v>
      </c>
      <c r="AZ302">
        <v>84</v>
      </c>
      <c r="BB302">
        <v>84</v>
      </c>
    </row>
    <row r="303" spans="1:54" x14ac:dyDescent="0.25">
      <c r="A303" t="s">
        <v>2950</v>
      </c>
      <c r="B303" s="216" t="s">
        <v>3719</v>
      </c>
      <c r="C303" s="216" t="s">
        <v>1105</v>
      </c>
      <c r="D303" s="216" t="str">
        <f t="shared" si="6"/>
        <v>BFD36</v>
      </c>
      <c r="E303" t="s">
        <v>223</v>
      </c>
      <c r="H303" t="s">
        <v>2950</v>
      </c>
      <c r="I303" t="s">
        <v>2378</v>
      </c>
      <c r="J303" t="s">
        <v>802</v>
      </c>
      <c r="K303" t="s">
        <v>798</v>
      </c>
      <c r="L303">
        <v>460.14</v>
      </c>
      <c r="M303">
        <v>163.63</v>
      </c>
      <c r="N303">
        <v>147.25</v>
      </c>
      <c r="O303">
        <v>133.86000000000001</v>
      </c>
      <c r="P303">
        <v>126.95</v>
      </c>
      <c r="Q303">
        <v>88</v>
      </c>
      <c r="AU303">
        <v>460.14</v>
      </c>
      <c r="AV303">
        <v>163.63</v>
      </c>
      <c r="AW303">
        <v>147.25</v>
      </c>
      <c r="AX303">
        <v>133.86000000000001</v>
      </c>
      <c r="AY303">
        <v>126.95</v>
      </c>
      <c r="AZ303">
        <v>88</v>
      </c>
      <c r="BB303">
        <v>88</v>
      </c>
    </row>
    <row r="304" spans="1:54" x14ac:dyDescent="0.25">
      <c r="A304" t="s">
        <v>2951</v>
      </c>
      <c r="B304" s="216" t="s">
        <v>3720</v>
      </c>
      <c r="C304" s="216" t="s">
        <v>1075</v>
      </c>
      <c r="D304" s="216" t="str">
        <f t="shared" si="6"/>
        <v>B09</v>
      </c>
      <c r="E304" t="s">
        <v>664</v>
      </c>
      <c r="H304" t="s">
        <v>2951</v>
      </c>
      <c r="I304" t="s">
        <v>2378</v>
      </c>
      <c r="J304" t="s">
        <v>802</v>
      </c>
      <c r="K304" t="s">
        <v>798</v>
      </c>
      <c r="L304">
        <v>486.79</v>
      </c>
      <c r="M304">
        <v>173.1</v>
      </c>
      <c r="N304">
        <v>155.77000000000001</v>
      </c>
      <c r="O304">
        <v>141.61000000000001</v>
      </c>
      <c r="P304">
        <v>134.31</v>
      </c>
      <c r="Q304">
        <v>50</v>
      </c>
      <c r="AU304">
        <v>486.79</v>
      </c>
      <c r="AV304">
        <v>173.1</v>
      </c>
      <c r="AW304">
        <v>155.77000000000001</v>
      </c>
      <c r="AX304">
        <v>141.61000000000001</v>
      </c>
      <c r="AY304">
        <v>134.31</v>
      </c>
      <c r="AZ304">
        <v>50</v>
      </c>
      <c r="BB304">
        <v>50</v>
      </c>
    </row>
    <row r="305" spans="1:54" x14ac:dyDescent="0.25">
      <c r="A305" t="s">
        <v>2952</v>
      </c>
      <c r="B305" s="216" t="s">
        <v>3721</v>
      </c>
      <c r="C305" s="216" t="s">
        <v>1076</v>
      </c>
      <c r="D305" s="216" t="str">
        <f t="shared" si="6"/>
        <v>B12</v>
      </c>
      <c r="E305" t="s">
        <v>147</v>
      </c>
      <c r="H305" t="s">
        <v>2952</v>
      </c>
      <c r="I305" t="s">
        <v>2378</v>
      </c>
      <c r="J305" t="s">
        <v>802</v>
      </c>
      <c r="K305" t="s">
        <v>798</v>
      </c>
      <c r="L305">
        <v>501.38</v>
      </c>
      <c r="M305">
        <v>178.29</v>
      </c>
      <c r="N305">
        <v>160.44</v>
      </c>
      <c r="O305">
        <v>145.85</v>
      </c>
      <c r="P305">
        <v>138.33000000000001</v>
      </c>
      <c r="Q305">
        <v>54</v>
      </c>
      <c r="AU305">
        <v>501.38</v>
      </c>
      <c r="AV305">
        <v>178.29</v>
      </c>
      <c r="AW305">
        <v>160.44</v>
      </c>
      <c r="AX305">
        <v>145.85</v>
      </c>
      <c r="AY305">
        <v>138.33000000000001</v>
      </c>
      <c r="AZ305">
        <v>54</v>
      </c>
      <c r="BB305">
        <v>54</v>
      </c>
    </row>
    <row r="306" spans="1:54" x14ac:dyDescent="0.25">
      <c r="A306" t="s">
        <v>2953</v>
      </c>
      <c r="B306" s="216" t="s">
        <v>3722</v>
      </c>
      <c r="C306" s="216" t="s">
        <v>1077</v>
      </c>
      <c r="D306" s="216" t="str">
        <f t="shared" si="6"/>
        <v>B15</v>
      </c>
      <c r="E306" t="s">
        <v>155</v>
      </c>
      <c r="H306" t="s">
        <v>2953</v>
      </c>
      <c r="I306" t="s">
        <v>2378</v>
      </c>
      <c r="J306" t="s">
        <v>802</v>
      </c>
      <c r="K306" t="s">
        <v>798</v>
      </c>
      <c r="L306">
        <v>529.02</v>
      </c>
      <c r="M306">
        <v>188.12</v>
      </c>
      <c r="N306">
        <v>169.29</v>
      </c>
      <c r="O306">
        <v>153.88999999999999</v>
      </c>
      <c r="P306">
        <v>145.96</v>
      </c>
      <c r="Q306">
        <v>62</v>
      </c>
      <c r="AU306">
        <v>529.02</v>
      </c>
      <c r="AV306">
        <v>188.12</v>
      </c>
      <c r="AW306">
        <v>169.29</v>
      </c>
      <c r="AX306">
        <v>153.88999999999999</v>
      </c>
      <c r="AY306">
        <v>145.96</v>
      </c>
      <c r="AZ306">
        <v>62</v>
      </c>
      <c r="BB306">
        <v>62</v>
      </c>
    </row>
    <row r="307" spans="1:54" x14ac:dyDescent="0.25">
      <c r="A307" t="s">
        <v>2954</v>
      </c>
      <c r="B307" s="216" t="s">
        <v>3723</v>
      </c>
      <c r="C307" s="216" t="s">
        <v>1078</v>
      </c>
      <c r="D307" s="216" t="str">
        <f t="shared" si="6"/>
        <v>B18</v>
      </c>
      <c r="E307" t="s">
        <v>163</v>
      </c>
      <c r="H307" t="s">
        <v>2954</v>
      </c>
      <c r="I307" t="s">
        <v>2378</v>
      </c>
      <c r="J307" t="s">
        <v>802</v>
      </c>
      <c r="K307" t="s">
        <v>798</v>
      </c>
      <c r="L307">
        <v>554.59</v>
      </c>
      <c r="M307">
        <v>197.21</v>
      </c>
      <c r="N307">
        <v>177.47</v>
      </c>
      <c r="O307">
        <v>161.33000000000001</v>
      </c>
      <c r="P307">
        <v>153.01</v>
      </c>
      <c r="Q307">
        <v>67</v>
      </c>
      <c r="AU307">
        <v>554.59</v>
      </c>
      <c r="AV307">
        <v>197.21</v>
      </c>
      <c r="AW307">
        <v>177.47</v>
      </c>
      <c r="AX307">
        <v>161.33000000000001</v>
      </c>
      <c r="AY307">
        <v>153.01</v>
      </c>
      <c r="AZ307">
        <v>67</v>
      </c>
      <c r="BB307">
        <v>67</v>
      </c>
    </row>
    <row r="308" spans="1:54" x14ac:dyDescent="0.25">
      <c r="A308" t="s">
        <v>2955</v>
      </c>
      <c r="B308" s="216" t="s">
        <v>3724</v>
      </c>
      <c r="C308" s="216" t="s">
        <v>1079</v>
      </c>
      <c r="D308" s="216" t="str">
        <f t="shared" si="6"/>
        <v>B21</v>
      </c>
      <c r="E308" t="s">
        <v>172</v>
      </c>
      <c r="H308" t="s">
        <v>2955</v>
      </c>
      <c r="I308" t="s">
        <v>2378</v>
      </c>
      <c r="J308" t="s">
        <v>802</v>
      </c>
      <c r="K308" t="s">
        <v>798</v>
      </c>
      <c r="L308">
        <v>578.07000000000005</v>
      </c>
      <c r="M308">
        <v>205.56</v>
      </c>
      <c r="N308">
        <v>184.98</v>
      </c>
      <c r="O308">
        <v>168.16</v>
      </c>
      <c r="P308">
        <v>159.49</v>
      </c>
      <c r="Q308">
        <v>73</v>
      </c>
      <c r="AU308">
        <v>578.07000000000005</v>
      </c>
      <c r="AV308">
        <v>205.56</v>
      </c>
      <c r="AW308">
        <v>184.98</v>
      </c>
      <c r="AX308">
        <v>168.16</v>
      </c>
      <c r="AY308">
        <v>159.49</v>
      </c>
      <c r="AZ308">
        <v>73</v>
      </c>
      <c r="BB308">
        <v>73</v>
      </c>
    </row>
    <row r="309" spans="1:54" x14ac:dyDescent="0.25">
      <c r="A309" t="s">
        <v>2956</v>
      </c>
      <c r="B309" s="216" t="s">
        <v>3725</v>
      </c>
      <c r="C309" s="216" t="s">
        <v>1080</v>
      </c>
      <c r="D309" s="216" t="str">
        <f t="shared" si="6"/>
        <v>B24</v>
      </c>
      <c r="E309" t="s">
        <v>178</v>
      </c>
      <c r="H309" t="s">
        <v>2956</v>
      </c>
      <c r="I309" t="s">
        <v>2378</v>
      </c>
      <c r="J309" t="s">
        <v>802</v>
      </c>
      <c r="K309" t="s">
        <v>798</v>
      </c>
      <c r="L309">
        <v>620.16</v>
      </c>
      <c r="M309">
        <v>220.53</v>
      </c>
      <c r="N309">
        <v>198.45</v>
      </c>
      <c r="O309">
        <v>180.41</v>
      </c>
      <c r="P309">
        <v>171.1</v>
      </c>
      <c r="Q309">
        <v>78</v>
      </c>
      <c r="AU309">
        <v>620.16</v>
      </c>
      <c r="AV309">
        <v>220.53</v>
      </c>
      <c r="AW309">
        <v>198.45</v>
      </c>
      <c r="AX309">
        <v>180.41</v>
      </c>
      <c r="AY309">
        <v>171.1</v>
      </c>
      <c r="AZ309">
        <v>78</v>
      </c>
      <c r="BB309">
        <v>78</v>
      </c>
    </row>
    <row r="310" spans="1:54" x14ac:dyDescent="0.25">
      <c r="A310" t="s">
        <v>2957</v>
      </c>
      <c r="B310" s="216" t="s">
        <v>3726</v>
      </c>
      <c r="C310" s="216" t="s">
        <v>1081</v>
      </c>
      <c r="D310" s="216" t="str">
        <f t="shared" si="6"/>
        <v>B27</v>
      </c>
      <c r="E310" t="s">
        <v>196</v>
      </c>
      <c r="H310" t="s">
        <v>2957</v>
      </c>
      <c r="I310" t="s">
        <v>2378</v>
      </c>
      <c r="J310" t="s">
        <v>802</v>
      </c>
      <c r="K310" t="s">
        <v>798</v>
      </c>
      <c r="L310">
        <v>670.87</v>
      </c>
      <c r="M310">
        <v>238.56</v>
      </c>
      <c r="N310">
        <v>214.68</v>
      </c>
      <c r="O310">
        <v>195.16</v>
      </c>
      <c r="P310">
        <v>185.09</v>
      </c>
      <c r="Q310">
        <v>85</v>
      </c>
      <c r="AU310">
        <v>670.87</v>
      </c>
      <c r="AV310">
        <v>238.56</v>
      </c>
      <c r="AW310">
        <v>214.68</v>
      </c>
      <c r="AX310">
        <v>195.16</v>
      </c>
      <c r="AY310">
        <v>185.09</v>
      </c>
      <c r="AZ310">
        <v>85</v>
      </c>
      <c r="BB310">
        <v>85</v>
      </c>
    </row>
    <row r="311" spans="1:54" x14ac:dyDescent="0.25">
      <c r="A311" t="s">
        <v>2958</v>
      </c>
      <c r="B311" s="216" t="s">
        <v>3727</v>
      </c>
      <c r="C311" s="216" t="s">
        <v>1082</v>
      </c>
      <c r="D311" s="216" t="str">
        <f t="shared" si="6"/>
        <v>B30</v>
      </c>
      <c r="E311" t="s">
        <v>199</v>
      </c>
      <c r="H311" t="s">
        <v>2958</v>
      </c>
      <c r="I311" t="s">
        <v>2378</v>
      </c>
      <c r="J311" t="s">
        <v>802</v>
      </c>
      <c r="K311" t="s">
        <v>798</v>
      </c>
      <c r="L311">
        <v>704.89</v>
      </c>
      <c r="M311">
        <v>250.66</v>
      </c>
      <c r="N311">
        <v>225.57</v>
      </c>
      <c r="O311">
        <v>205.05</v>
      </c>
      <c r="P311">
        <v>194.48</v>
      </c>
      <c r="Q311">
        <v>91</v>
      </c>
      <c r="AU311">
        <v>704.89</v>
      </c>
      <c r="AV311">
        <v>250.66</v>
      </c>
      <c r="AW311">
        <v>225.57</v>
      </c>
      <c r="AX311">
        <v>205.05</v>
      </c>
      <c r="AY311">
        <v>194.48</v>
      </c>
      <c r="AZ311">
        <v>91</v>
      </c>
      <c r="BB311">
        <v>91</v>
      </c>
    </row>
    <row r="312" spans="1:54" x14ac:dyDescent="0.25">
      <c r="A312" t="s">
        <v>2959</v>
      </c>
      <c r="B312" s="216" t="s">
        <v>3728</v>
      </c>
      <c r="C312" s="216" t="s">
        <v>1083</v>
      </c>
      <c r="D312" s="216" t="str">
        <f t="shared" si="6"/>
        <v>B33</v>
      </c>
      <c r="E312" t="s">
        <v>215</v>
      </c>
      <c r="H312" t="s">
        <v>2959</v>
      </c>
      <c r="I312" t="s">
        <v>2378</v>
      </c>
      <c r="J312" t="s">
        <v>802</v>
      </c>
      <c r="K312" t="s">
        <v>798</v>
      </c>
      <c r="L312">
        <v>738.69</v>
      </c>
      <c r="M312">
        <v>262.68</v>
      </c>
      <c r="N312">
        <v>236.38</v>
      </c>
      <c r="O312">
        <v>214.89</v>
      </c>
      <c r="P312">
        <v>203.81</v>
      </c>
      <c r="Q312">
        <v>98</v>
      </c>
      <c r="AU312">
        <v>738.69</v>
      </c>
      <c r="AV312">
        <v>262.68</v>
      </c>
      <c r="AW312">
        <v>236.38</v>
      </c>
      <c r="AX312">
        <v>214.89</v>
      </c>
      <c r="AY312">
        <v>203.81</v>
      </c>
      <c r="AZ312">
        <v>98</v>
      </c>
      <c r="BB312">
        <v>98</v>
      </c>
    </row>
    <row r="313" spans="1:54" x14ac:dyDescent="0.25">
      <c r="A313" t="s">
        <v>2960</v>
      </c>
      <c r="B313" s="216" t="s">
        <v>3729</v>
      </c>
      <c r="C313" s="216" t="s">
        <v>1084</v>
      </c>
      <c r="D313" s="216" t="str">
        <f t="shared" si="6"/>
        <v>B36</v>
      </c>
      <c r="E313" t="s">
        <v>220</v>
      </c>
      <c r="H313" t="s">
        <v>2960</v>
      </c>
      <c r="I313" t="s">
        <v>2378</v>
      </c>
      <c r="J313" t="s">
        <v>802</v>
      </c>
      <c r="K313" t="s">
        <v>798</v>
      </c>
      <c r="L313">
        <v>756.43</v>
      </c>
      <c r="M313">
        <v>268.99</v>
      </c>
      <c r="N313">
        <v>242.06</v>
      </c>
      <c r="O313">
        <v>220.05</v>
      </c>
      <c r="P313">
        <v>208.7</v>
      </c>
      <c r="Q313">
        <v>103</v>
      </c>
      <c r="AU313">
        <v>756.43</v>
      </c>
      <c r="AV313">
        <v>268.99</v>
      </c>
      <c r="AW313">
        <v>242.06</v>
      </c>
      <c r="AX313">
        <v>220.05</v>
      </c>
      <c r="AY313">
        <v>208.7</v>
      </c>
      <c r="AZ313">
        <v>103</v>
      </c>
      <c r="BB313">
        <v>103</v>
      </c>
    </row>
    <row r="314" spans="1:54" x14ac:dyDescent="0.25">
      <c r="A314" t="s">
        <v>2961</v>
      </c>
      <c r="B314" s="216" t="s">
        <v>3730</v>
      </c>
      <c r="C314" s="216" t="s">
        <v>1106</v>
      </c>
      <c r="D314" s="216" t="str">
        <f t="shared" si="6"/>
        <v>CPU18</v>
      </c>
      <c r="E314" t="s">
        <v>165</v>
      </c>
      <c r="H314" t="s">
        <v>2961</v>
      </c>
      <c r="I314" t="s">
        <v>2378</v>
      </c>
      <c r="J314" t="s">
        <v>802</v>
      </c>
      <c r="K314" t="s">
        <v>798</v>
      </c>
      <c r="L314">
        <v>293.16000000000003</v>
      </c>
      <c r="M314">
        <v>104.25</v>
      </c>
      <c r="N314">
        <v>93.81</v>
      </c>
      <c r="O314">
        <v>85.28</v>
      </c>
      <c r="P314">
        <v>80.88</v>
      </c>
      <c r="Q314">
        <v>49</v>
      </c>
      <c r="AU314">
        <v>293.16000000000003</v>
      </c>
      <c r="AV314">
        <v>104.25</v>
      </c>
      <c r="AW314">
        <v>93.81</v>
      </c>
      <c r="AX314">
        <v>85.28</v>
      </c>
      <c r="AY314">
        <v>80.88</v>
      </c>
      <c r="AZ314">
        <v>49</v>
      </c>
      <c r="BB314">
        <v>49</v>
      </c>
    </row>
    <row r="315" spans="1:54" x14ac:dyDescent="0.25">
      <c r="A315" t="s">
        <v>2962</v>
      </c>
      <c r="B315" s="216" t="s">
        <v>3731</v>
      </c>
      <c r="C315" s="216" t="s">
        <v>1107</v>
      </c>
      <c r="D315" s="216" t="str">
        <f t="shared" si="6"/>
        <v>CPU21</v>
      </c>
      <c r="E315" t="s">
        <v>671</v>
      </c>
      <c r="H315" t="s">
        <v>2962</v>
      </c>
      <c r="I315" t="s">
        <v>2378</v>
      </c>
      <c r="J315" t="s">
        <v>802</v>
      </c>
      <c r="K315" t="s">
        <v>798</v>
      </c>
      <c r="L315">
        <v>307.26</v>
      </c>
      <c r="M315">
        <v>109.26</v>
      </c>
      <c r="N315">
        <v>98.32</v>
      </c>
      <c r="O315">
        <v>89.38</v>
      </c>
      <c r="P315">
        <v>84.77</v>
      </c>
      <c r="Q315">
        <v>53</v>
      </c>
      <c r="AU315">
        <v>307.26</v>
      </c>
      <c r="AV315">
        <v>109.26</v>
      </c>
      <c r="AW315">
        <v>98.32</v>
      </c>
      <c r="AX315">
        <v>89.38</v>
      </c>
      <c r="AY315">
        <v>84.77</v>
      </c>
      <c r="AZ315">
        <v>53</v>
      </c>
      <c r="BB315">
        <v>53</v>
      </c>
    </row>
    <row r="316" spans="1:54" x14ac:dyDescent="0.25">
      <c r="A316" t="s">
        <v>2963</v>
      </c>
      <c r="B316" s="216" t="s">
        <v>3732</v>
      </c>
      <c r="C316" s="216" t="s">
        <v>1108</v>
      </c>
      <c r="D316" s="216" t="str">
        <f t="shared" si="6"/>
        <v>CPU24</v>
      </c>
      <c r="E316" t="s">
        <v>672</v>
      </c>
      <c r="H316" t="s">
        <v>2963</v>
      </c>
      <c r="I316" t="s">
        <v>2378</v>
      </c>
      <c r="J316" t="s">
        <v>802</v>
      </c>
      <c r="K316" t="s">
        <v>798</v>
      </c>
      <c r="L316">
        <v>323.57</v>
      </c>
      <c r="M316">
        <v>115.06</v>
      </c>
      <c r="N316">
        <v>103.54</v>
      </c>
      <c r="O316">
        <v>94.13</v>
      </c>
      <c r="P316">
        <v>89.27</v>
      </c>
      <c r="Q316">
        <v>58</v>
      </c>
      <c r="AU316">
        <v>323.57</v>
      </c>
      <c r="AV316">
        <v>115.06</v>
      </c>
      <c r="AW316">
        <v>103.54</v>
      </c>
      <c r="AX316">
        <v>94.13</v>
      </c>
      <c r="AY316">
        <v>89.27</v>
      </c>
      <c r="AZ316">
        <v>58</v>
      </c>
      <c r="BB316">
        <v>58</v>
      </c>
    </row>
    <row r="317" spans="1:54" x14ac:dyDescent="0.25">
      <c r="A317" t="s">
        <v>2964</v>
      </c>
      <c r="B317" s="216" t="s">
        <v>3733</v>
      </c>
      <c r="C317" s="216" t="s">
        <v>1109</v>
      </c>
      <c r="D317" s="216" t="str">
        <f t="shared" si="6"/>
        <v>CSB42</v>
      </c>
      <c r="E317" t="s">
        <v>237</v>
      </c>
      <c r="H317" t="s">
        <v>2964</v>
      </c>
      <c r="I317" t="s">
        <v>2378</v>
      </c>
      <c r="J317" t="s">
        <v>802</v>
      </c>
      <c r="K317" t="s">
        <v>798</v>
      </c>
      <c r="L317">
        <v>562.03</v>
      </c>
      <c r="M317">
        <v>199.86</v>
      </c>
      <c r="N317">
        <v>179.85</v>
      </c>
      <c r="O317">
        <v>163.5</v>
      </c>
      <c r="P317">
        <v>155.06</v>
      </c>
      <c r="Q317">
        <v>152</v>
      </c>
      <c r="AU317">
        <v>562.03</v>
      </c>
      <c r="AV317">
        <v>199.86</v>
      </c>
      <c r="AW317">
        <v>179.85</v>
      </c>
      <c r="AX317">
        <v>163.5</v>
      </c>
      <c r="AY317">
        <v>155.06</v>
      </c>
      <c r="AZ317">
        <v>152</v>
      </c>
      <c r="BB317">
        <v>152</v>
      </c>
    </row>
    <row r="318" spans="1:54" x14ac:dyDescent="0.25">
      <c r="A318" t="s">
        <v>2965</v>
      </c>
      <c r="B318" s="216" t="s">
        <v>3734</v>
      </c>
      <c r="C318" s="216" t="s">
        <v>1110</v>
      </c>
      <c r="D318" s="216" t="str">
        <f t="shared" si="6"/>
        <v>DB12</v>
      </c>
      <c r="E318" t="s">
        <v>149</v>
      </c>
      <c r="H318" t="s">
        <v>2965</v>
      </c>
      <c r="I318" t="s">
        <v>2378</v>
      </c>
      <c r="J318" t="s">
        <v>802</v>
      </c>
      <c r="K318" t="s">
        <v>798</v>
      </c>
      <c r="L318">
        <v>1153.1600000000001</v>
      </c>
      <c r="M318">
        <v>410.06</v>
      </c>
      <c r="N318">
        <v>369.01</v>
      </c>
      <c r="O318">
        <v>335.45</v>
      </c>
      <c r="P318">
        <v>318.16000000000003</v>
      </c>
      <c r="Q318">
        <v>79</v>
      </c>
      <c r="AU318">
        <v>1153.1600000000001</v>
      </c>
      <c r="AV318">
        <v>410.06</v>
      </c>
      <c r="AW318">
        <v>369.01</v>
      </c>
      <c r="AX318">
        <v>335.45</v>
      </c>
      <c r="AY318">
        <v>318.16000000000003</v>
      </c>
      <c r="AZ318">
        <v>79</v>
      </c>
      <c r="BB318">
        <v>79</v>
      </c>
    </row>
    <row r="319" spans="1:54" x14ac:dyDescent="0.25">
      <c r="A319" t="s">
        <v>2966</v>
      </c>
      <c r="B319" s="216" t="s">
        <v>3735</v>
      </c>
      <c r="C319" s="216" t="s">
        <v>1111</v>
      </c>
      <c r="D319" s="216" t="str">
        <f t="shared" si="6"/>
        <v>DB15</v>
      </c>
      <c r="E319" t="s">
        <v>157</v>
      </c>
      <c r="H319" t="s">
        <v>2966</v>
      </c>
      <c r="I319" t="s">
        <v>2378</v>
      </c>
      <c r="J319" t="s">
        <v>802</v>
      </c>
      <c r="K319" t="s">
        <v>798</v>
      </c>
      <c r="L319">
        <v>1191.1500000000001</v>
      </c>
      <c r="M319">
        <v>423.57</v>
      </c>
      <c r="N319">
        <v>381.17</v>
      </c>
      <c r="O319">
        <v>346.51</v>
      </c>
      <c r="P319">
        <v>328.64</v>
      </c>
      <c r="Q319">
        <v>87</v>
      </c>
      <c r="AU319">
        <v>1191.1500000000001</v>
      </c>
      <c r="AV319">
        <v>423.57</v>
      </c>
      <c r="AW319">
        <v>381.17</v>
      </c>
      <c r="AX319">
        <v>346.51</v>
      </c>
      <c r="AY319">
        <v>328.64</v>
      </c>
      <c r="AZ319">
        <v>87</v>
      </c>
      <c r="BB319">
        <v>87</v>
      </c>
    </row>
    <row r="320" spans="1:54" x14ac:dyDescent="0.25">
      <c r="A320" t="s">
        <v>2967</v>
      </c>
      <c r="B320" s="216" t="s">
        <v>3736</v>
      </c>
      <c r="C320" s="216" t="s">
        <v>1112</v>
      </c>
      <c r="D320" s="216" t="str">
        <f t="shared" si="6"/>
        <v>DB18</v>
      </c>
      <c r="E320" t="s">
        <v>166</v>
      </c>
      <c r="H320" t="s">
        <v>2967</v>
      </c>
      <c r="I320" t="s">
        <v>2378</v>
      </c>
      <c r="J320" t="s">
        <v>802</v>
      </c>
      <c r="K320" t="s">
        <v>798</v>
      </c>
      <c r="L320">
        <v>1258.32</v>
      </c>
      <c r="M320">
        <v>447.46</v>
      </c>
      <c r="N320">
        <v>402.66</v>
      </c>
      <c r="O320">
        <v>366.05</v>
      </c>
      <c r="P320">
        <v>347.17</v>
      </c>
      <c r="Q320">
        <v>95</v>
      </c>
      <c r="AU320">
        <v>1258.32</v>
      </c>
      <c r="AV320">
        <v>447.46</v>
      </c>
      <c r="AW320">
        <v>402.66</v>
      </c>
      <c r="AX320">
        <v>366.05</v>
      </c>
      <c r="AY320">
        <v>347.17</v>
      </c>
      <c r="AZ320">
        <v>95</v>
      </c>
      <c r="BB320">
        <v>95</v>
      </c>
    </row>
    <row r="321" spans="1:54" x14ac:dyDescent="0.25">
      <c r="A321" t="s">
        <v>2968</v>
      </c>
      <c r="B321" s="216" t="s">
        <v>3737</v>
      </c>
      <c r="C321" s="216" t="s">
        <v>1113</v>
      </c>
      <c r="D321" s="216" t="str">
        <f t="shared" si="6"/>
        <v>DB21</v>
      </c>
      <c r="E321" t="s">
        <v>174</v>
      </c>
      <c r="H321" t="s">
        <v>2968</v>
      </c>
      <c r="I321" t="s">
        <v>2378</v>
      </c>
      <c r="J321" t="s">
        <v>802</v>
      </c>
      <c r="K321" t="s">
        <v>798</v>
      </c>
      <c r="L321">
        <v>1304.76</v>
      </c>
      <c r="M321">
        <v>463.97</v>
      </c>
      <c r="N321">
        <v>417.52</v>
      </c>
      <c r="O321">
        <v>379.56</v>
      </c>
      <c r="P321">
        <v>359.98</v>
      </c>
      <c r="Q321">
        <v>104</v>
      </c>
      <c r="AU321">
        <v>1304.76</v>
      </c>
      <c r="AV321">
        <v>463.97</v>
      </c>
      <c r="AW321">
        <v>417.52</v>
      </c>
      <c r="AX321">
        <v>379.56</v>
      </c>
      <c r="AY321">
        <v>359.98</v>
      </c>
      <c r="AZ321">
        <v>104</v>
      </c>
      <c r="BB321">
        <v>104</v>
      </c>
    </row>
    <row r="322" spans="1:54" x14ac:dyDescent="0.25">
      <c r="A322" t="s">
        <v>2969</v>
      </c>
      <c r="B322" s="216" t="s">
        <v>3738</v>
      </c>
      <c r="C322" s="216" t="s">
        <v>1114</v>
      </c>
      <c r="D322" s="216" t="str">
        <f t="shared" si="6"/>
        <v>DB24</v>
      </c>
      <c r="E322" t="s">
        <v>303</v>
      </c>
      <c r="H322" t="s">
        <v>2969</v>
      </c>
      <c r="I322" t="s">
        <v>2378</v>
      </c>
      <c r="J322" t="s">
        <v>802</v>
      </c>
      <c r="K322" t="s">
        <v>798</v>
      </c>
      <c r="L322">
        <v>1363.19</v>
      </c>
      <c r="M322">
        <v>484.75</v>
      </c>
      <c r="N322">
        <v>436.22</v>
      </c>
      <c r="O322">
        <v>396.55</v>
      </c>
      <c r="P322">
        <v>376.1</v>
      </c>
      <c r="Q322">
        <v>111</v>
      </c>
      <c r="AU322">
        <v>1363.19</v>
      </c>
      <c r="AV322">
        <v>484.75</v>
      </c>
      <c r="AW322">
        <v>436.22</v>
      </c>
      <c r="AX322">
        <v>396.55</v>
      </c>
      <c r="AY322">
        <v>376.1</v>
      </c>
      <c r="AZ322">
        <v>111</v>
      </c>
      <c r="BB322">
        <v>111</v>
      </c>
    </row>
    <row r="323" spans="1:54" x14ac:dyDescent="0.25">
      <c r="A323" t="s">
        <v>2970</v>
      </c>
      <c r="B323" s="216" t="s">
        <v>3739</v>
      </c>
      <c r="C323" s="216" t="s">
        <v>1115</v>
      </c>
      <c r="D323" s="216" t="str">
        <f t="shared" si="6"/>
        <v>DB27</v>
      </c>
      <c r="E323" t="s">
        <v>673</v>
      </c>
      <c r="H323" t="s">
        <v>2970</v>
      </c>
      <c r="I323" t="s">
        <v>2378</v>
      </c>
      <c r="J323" t="s">
        <v>802</v>
      </c>
      <c r="K323" t="s">
        <v>798</v>
      </c>
      <c r="L323">
        <v>1401.17</v>
      </c>
      <c r="M323">
        <v>498.26</v>
      </c>
      <c r="N323">
        <v>448.37</v>
      </c>
      <c r="O323">
        <v>407.6</v>
      </c>
      <c r="P323">
        <v>386.58</v>
      </c>
      <c r="Q323">
        <v>119</v>
      </c>
      <c r="AU323">
        <v>1401.17</v>
      </c>
      <c r="AV323">
        <v>498.26</v>
      </c>
      <c r="AW323">
        <v>448.37</v>
      </c>
      <c r="AX323">
        <v>407.6</v>
      </c>
      <c r="AY323">
        <v>386.58</v>
      </c>
      <c r="AZ323">
        <v>119</v>
      </c>
      <c r="BB323">
        <v>119</v>
      </c>
    </row>
    <row r="324" spans="1:54" x14ac:dyDescent="0.25">
      <c r="A324" t="s">
        <v>2971</v>
      </c>
      <c r="B324" s="216" t="s">
        <v>3740</v>
      </c>
      <c r="C324" s="216" t="s">
        <v>1116</v>
      </c>
      <c r="D324" s="216" t="str">
        <f t="shared" si="6"/>
        <v>DB30</v>
      </c>
      <c r="E324" t="s">
        <v>674</v>
      </c>
      <c r="H324" t="s">
        <v>2971</v>
      </c>
      <c r="I324" t="s">
        <v>2378</v>
      </c>
      <c r="J324" t="s">
        <v>802</v>
      </c>
      <c r="K324" t="s">
        <v>798</v>
      </c>
      <c r="L324">
        <v>1481.65</v>
      </c>
      <c r="M324">
        <v>526.88</v>
      </c>
      <c r="N324">
        <v>474.13</v>
      </c>
      <c r="O324">
        <v>431.01</v>
      </c>
      <c r="P324">
        <v>408.79</v>
      </c>
      <c r="Q324">
        <v>113</v>
      </c>
      <c r="AU324">
        <v>1481.65</v>
      </c>
      <c r="AV324">
        <v>526.88</v>
      </c>
      <c r="AW324">
        <v>474.13</v>
      </c>
      <c r="AX324">
        <v>431.01</v>
      </c>
      <c r="AY324">
        <v>408.79</v>
      </c>
      <c r="AZ324">
        <v>113</v>
      </c>
      <c r="BB324">
        <v>113</v>
      </c>
    </row>
    <row r="325" spans="1:54" x14ac:dyDescent="0.25">
      <c r="A325" t="s">
        <v>2972</v>
      </c>
      <c r="B325" s="216" t="s">
        <v>3741</v>
      </c>
      <c r="C325" s="216" t="s">
        <v>1126</v>
      </c>
      <c r="D325" s="216" t="str">
        <f t="shared" si="6"/>
        <v>PDB24</v>
      </c>
      <c r="E325" t="s">
        <v>180</v>
      </c>
      <c r="H325" t="s">
        <v>2972</v>
      </c>
      <c r="I325" t="s">
        <v>2378</v>
      </c>
      <c r="J325" t="s">
        <v>802</v>
      </c>
      <c r="K325" t="s">
        <v>798</v>
      </c>
      <c r="L325">
        <v>1120.4100000000001</v>
      </c>
      <c r="M325">
        <v>398.42</v>
      </c>
      <c r="N325">
        <v>358.53</v>
      </c>
      <c r="O325">
        <v>325.93</v>
      </c>
      <c r="P325">
        <v>309.12</v>
      </c>
      <c r="Q325">
        <v>99</v>
      </c>
      <c r="AU325">
        <v>1120.4100000000001</v>
      </c>
      <c r="AV325">
        <v>398.42</v>
      </c>
      <c r="AW325">
        <v>358.53</v>
      </c>
      <c r="AX325">
        <v>325.93</v>
      </c>
      <c r="AY325">
        <v>309.12</v>
      </c>
      <c r="AZ325">
        <v>99</v>
      </c>
      <c r="BB325">
        <v>99</v>
      </c>
    </row>
    <row r="326" spans="1:54" x14ac:dyDescent="0.25">
      <c r="A326" t="s">
        <v>2973</v>
      </c>
      <c r="B326" s="216" t="s">
        <v>3742</v>
      </c>
      <c r="C326" s="216" t="s">
        <v>1127</v>
      </c>
      <c r="D326" s="216" t="str">
        <f t="shared" si="6"/>
        <v>PDB27</v>
      </c>
      <c r="E326" t="s">
        <v>683</v>
      </c>
      <c r="H326" t="s">
        <v>2973</v>
      </c>
      <c r="I326" t="s">
        <v>2378</v>
      </c>
      <c r="J326" t="s">
        <v>802</v>
      </c>
      <c r="K326" t="s">
        <v>798</v>
      </c>
      <c r="L326">
        <v>1141.52</v>
      </c>
      <c r="M326">
        <v>405.93</v>
      </c>
      <c r="N326">
        <v>365.29</v>
      </c>
      <c r="O326">
        <v>332.07</v>
      </c>
      <c r="P326">
        <v>314.95</v>
      </c>
      <c r="Q326">
        <v>104</v>
      </c>
      <c r="AU326">
        <v>1141.52</v>
      </c>
      <c r="AV326">
        <v>405.93</v>
      </c>
      <c r="AW326">
        <v>365.29</v>
      </c>
      <c r="AX326">
        <v>332.07</v>
      </c>
      <c r="AY326">
        <v>314.95</v>
      </c>
      <c r="AZ326">
        <v>104</v>
      </c>
      <c r="BB326">
        <v>104</v>
      </c>
    </row>
    <row r="327" spans="1:54" x14ac:dyDescent="0.25">
      <c r="A327" t="s">
        <v>2974</v>
      </c>
      <c r="B327" s="216" t="s">
        <v>3743</v>
      </c>
      <c r="C327" s="216" t="s">
        <v>1128</v>
      </c>
      <c r="D327" s="216" t="str">
        <f t="shared" si="6"/>
        <v>PDB30</v>
      </c>
      <c r="E327" t="s">
        <v>202</v>
      </c>
      <c r="H327" t="s">
        <v>2974</v>
      </c>
      <c r="I327" t="s">
        <v>2378</v>
      </c>
      <c r="J327" t="s">
        <v>802</v>
      </c>
      <c r="K327" t="s">
        <v>798</v>
      </c>
      <c r="L327">
        <v>1215.76</v>
      </c>
      <c r="M327">
        <v>432.32</v>
      </c>
      <c r="N327">
        <v>389.04</v>
      </c>
      <c r="O327">
        <v>353.67</v>
      </c>
      <c r="P327">
        <v>335.43</v>
      </c>
      <c r="Q327">
        <v>115</v>
      </c>
      <c r="AU327">
        <v>1215.76</v>
      </c>
      <c r="AV327">
        <v>432.32</v>
      </c>
      <c r="AW327">
        <v>389.04</v>
      </c>
      <c r="AX327">
        <v>353.67</v>
      </c>
      <c r="AY327">
        <v>335.43</v>
      </c>
      <c r="AZ327">
        <v>115</v>
      </c>
      <c r="BB327">
        <v>115</v>
      </c>
    </row>
    <row r="328" spans="1:54" x14ac:dyDescent="0.25">
      <c r="A328" t="s">
        <v>2975</v>
      </c>
      <c r="B328" s="216" t="s">
        <v>3744</v>
      </c>
      <c r="C328" s="216" t="s">
        <v>1125</v>
      </c>
      <c r="D328" s="216" t="str">
        <f t="shared" si="6"/>
        <v>PD30</v>
      </c>
      <c r="E328" t="s">
        <v>201</v>
      </c>
      <c r="H328" t="s">
        <v>2975</v>
      </c>
      <c r="I328" t="s">
        <v>2378</v>
      </c>
      <c r="J328" t="s">
        <v>802</v>
      </c>
      <c r="K328" t="s">
        <v>798</v>
      </c>
      <c r="L328">
        <v>451.14</v>
      </c>
      <c r="M328">
        <v>160.43</v>
      </c>
      <c r="N328">
        <v>144.37</v>
      </c>
      <c r="O328">
        <v>131.24</v>
      </c>
      <c r="P328">
        <v>124.47</v>
      </c>
      <c r="Q328">
        <v>28</v>
      </c>
      <c r="AU328">
        <v>451.14</v>
      </c>
      <c r="AV328">
        <v>160.43</v>
      </c>
      <c r="AW328">
        <v>144.37</v>
      </c>
      <c r="AX328">
        <v>131.24</v>
      </c>
      <c r="AY328">
        <v>124.47</v>
      </c>
      <c r="AZ328">
        <v>28</v>
      </c>
      <c r="BB328">
        <v>28</v>
      </c>
    </row>
    <row r="329" spans="1:54" x14ac:dyDescent="0.25">
      <c r="A329" t="s">
        <v>2976</v>
      </c>
      <c r="B329" s="216" t="s">
        <v>3745</v>
      </c>
      <c r="C329" s="216" t="s">
        <v>3945</v>
      </c>
      <c r="D329" s="216" t="str">
        <f t="shared" si="6"/>
        <v>SB24</v>
      </c>
      <c r="E329" t="s">
        <v>3701</v>
      </c>
      <c r="H329" t="s">
        <v>2976</v>
      </c>
      <c r="I329" t="s">
        <v>2378</v>
      </c>
      <c r="J329" t="s">
        <v>802</v>
      </c>
      <c r="K329" t="s">
        <v>798</v>
      </c>
      <c r="L329">
        <v>396.24</v>
      </c>
      <c r="M329">
        <v>140.9</v>
      </c>
      <c r="N329">
        <v>126.8</v>
      </c>
      <c r="O329">
        <v>115.27</v>
      </c>
      <c r="P329">
        <v>109.32</v>
      </c>
      <c r="Q329">
        <v>62</v>
      </c>
      <c r="AU329">
        <v>396.24</v>
      </c>
      <c r="AV329">
        <v>140.9</v>
      </c>
      <c r="AW329">
        <v>126.8</v>
      </c>
      <c r="AX329">
        <v>115.27</v>
      </c>
      <c r="AY329">
        <v>109.32</v>
      </c>
      <c r="AZ329">
        <v>62</v>
      </c>
      <c r="BB329">
        <v>62</v>
      </c>
    </row>
    <row r="330" spans="1:54" x14ac:dyDescent="0.25">
      <c r="A330" t="s">
        <v>2977</v>
      </c>
      <c r="B330" s="216" t="s">
        <v>3746</v>
      </c>
      <c r="C330" s="216" t="s">
        <v>3946</v>
      </c>
      <c r="D330" s="216" t="str">
        <f t="shared" si="6"/>
        <v>SB27</v>
      </c>
      <c r="E330" t="s">
        <v>3702</v>
      </c>
      <c r="H330" t="s">
        <v>2977</v>
      </c>
      <c r="I330" t="s">
        <v>2378</v>
      </c>
      <c r="J330" t="s">
        <v>802</v>
      </c>
      <c r="K330" t="s">
        <v>798</v>
      </c>
      <c r="L330">
        <v>413.58</v>
      </c>
      <c r="M330">
        <v>147.07</v>
      </c>
      <c r="N330">
        <v>132.35</v>
      </c>
      <c r="O330">
        <v>120.31</v>
      </c>
      <c r="P330">
        <v>114.11</v>
      </c>
      <c r="Q330">
        <v>66</v>
      </c>
      <c r="AU330">
        <v>413.58</v>
      </c>
      <c r="AV330">
        <v>147.07</v>
      </c>
      <c r="AW330">
        <v>132.35</v>
      </c>
      <c r="AX330">
        <v>120.31</v>
      </c>
      <c r="AY330">
        <v>114.11</v>
      </c>
      <c r="AZ330">
        <v>66</v>
      </c>
      <c r="BB330">
        <v>66</v>
      </c>
    </row>
    <row r="331" spans="1:54" x14ac:dyDescent="0.25">
      <c r="A331" t="s">
        <v>2978</v>
      </c>
      <c r="B331" s="216" t="s">
        <v>3747</v>
      </c>
      <c r="C331" s="216" t="s">
        <v>1135</v>
      </c>
      <c r="D331" s="216" t="str">
        <f t="shared" si="6"/>
        <v>SB30</v>
      </c>
      <c r="E331" t="s">
        <v>685</v>
      </c>
      <c r="H331" t="s">
        <v>2978</v>
      </c>
      <c r="I331" t="s">
        <v>2378</v>
      </c>
      <c r="J331" t="s">
        <v>802</v>
      </c>
      <c r="K331" t="s">
        <v>798</v>
      </c>
      <c r="L331">
        <v>430.73</v>
      </c>
      <c r="M331">
        <v>153.16999999999999</v>
      </c>
      <c r="N331">
        <v>137.83000000000001</v>
      </c>
      <c r="O331">
        <v>125.3</v>
      </c>
      <c r="P331">
        <v>118.84</v>
      </c>
      <c r="Q331">
        <v>70</v>
      </c>
      <c r="AU331">
        <v>430.73</v>
      </c>
      <c r="AV331">
        <v>153.16999999999999</v>
      </c>
      <c r="AW331">
        <v>137.83000000000001</v>
      </c>
      <c r="AX331">
        <v>125.3</v>
      </c>
      <c r="AY331">
        <v>118.84</v>
      </c>
      <c r="AZ331">
        <v>70</v>
      </c>
      <c r="BB331">
        <v>70</v>
      </c>
    </row>
    <row r="332" spans="1:54" x14ac:dyDescent="0.25">
      <c r="A332" t="s">
        <v>2979</v>
      </c>
      <c r="B332" s="216" t="s">
        <v>3748</v>
      </c>
      <c r="C332" s="216" t="s">
        <v>1136</v>
      </c>
      <c r="D332" s="216" t="str">
        <f t="shared" si="6"/>
        <v>SB33</v>
      </c>
      <c r="E332" t="s">
        <v>218</v>
      </c>
      <c r="H332" t="s">
        <v>2979</v>
      </c>
      <c r="I332" t="s">
        <v>2378</v>
      </c>
      <c r="J332" t="s">
        <v>802</v>
      </c>
      <c r="K332" t="s">
        <v>798</v>
      </c>
      <c r="L332">
        <v>445.69</v>
      </c>
      <c r="M332">
        <v>158.49</v>
      </c>
      <c r="N332">
        <v>142.62</v>
      </c>
      <c r="O332">
        <v>129.65</v>
      </c>
      <c r="P332">
        <v>122.97</v>
      </c>
      <c r="Q332">
        <v>74</v>
      </c>
      <c r="AU332">
        <v>445.69</v>
      </c>
      <c r="AV332">
        <v>158.49</v>
      </c>
      <c r="AW332">
        <v>142.62</v>
      </c>
      <c r="AX332">
        <v>129.65</v>
      </c>
      <c r="AY332">
        <v>122.97</v>
      </c>
      <c r="AZ332">
        <v>74</v>
      </c>
      <c r="BB332">
        <v>74</v>
      </c>
    </row>
    <row r="333" spans="1:54" x14ac:dyDescent="0.25">
      <c r="A333" t="s">
        <v>2980</v>
      </c>
      <c r="B333" s="216" t="s">
        <v>3749</v>
      </c>
      <c r="C333" s="216" t="s">
        <v>1137</v>
      </c>
      <c r="D333" s="216" t="str">
        <f t="shared" si="6"/>
        <v>SB36</v>
      </c>
      <c r="E333" t="s">
        <v>224</v>
      </c>
      <c r="H333" t="s">
        <v>2980</v>
      </c>
      <c r="I333" t="s">
        <v>2378</v>
      </c>
      <c r="J333" t="s">
        <v>802</v>
      </c>
      <c r="K333" t="s">
        <v>798</v>
      </c>
      <c r="L333">
        <v>460.47</v>
      </c>
      <c r="M333">
        <v>163.74</v>
      </c>
      <c r="N333">
        <v>147.35</v>
      </c>
      <c r="O333">
        <v>133.94999999999999</v>
      </c>
      <c r="P333">
        <v>127.04</v>
      </c>
      <c r="Q333">
        <v>79</v>
      </c>
      <c r="AU333">
        <v>460.47</v>
      </c>
      <c r="AV333">
        <v>163.74</v>
      </c>
      <c r="AW333">
        <v>147.35</v>
      </c>
      <c r="AX333">
        <v>133.94999999999999</v>
      </c>
      <c r="AY333">
        <v>127.04</v>
      </c>
      <c r="AZ333">
        <v>79</v>
      </c>
      <c r="BB333">
        <v>79</v>
      </c>
    </row>
    <row r="334" spans="1:54" x14ac:dyDescent="0.25">
      <c r="A334" t="s">
        <v>2981</v>
      </c>
      <c r="B334" s="216" t="s">
        <v>3750</v>
      </c>
      <c r="C334" s="216" t="s">
        <v>1138</v>
      </c>
      <c r="D334" s="216" t="str">
        <f t="shared" si="6"/>
        <v>SB39</v>
      </c>
      <c r="E334" t="s">
        <v>686</v>
      </c>
      <c r="H334" t="s">
        <v>2981</v>
      </c>
      <c r="I334" t="s">
        <v>2378</v>
      </c>
      <c r="J334" t="s">
        <v>802</v>
      </c>
      <c r="K334" t="s">
        <v>798</v>
      </c>
      <c r="L334">
        <v>477</v>
      </c>
      <c r="M334">
        <v>169.62</v>
      </c>
      <c r="N334">
        <v>152.63999999999999</v>
      </c>
      <c r="O334">
        <v>138.76</v>
      </c>
      <c r="P334">
        <v>131.6</v>
      </c>
      <c r="Q334">
        <v>83</v>
      </c>
      <c r="AU334">
        <v>477</v>
      </c>
      <c r="AV334">
        <v>169.62</v>
      </c>
      <c r="AW334">
        <v>152.63999999999999</v>
      </c>
      <c r="AX334">
        <v>138.76</v>
      </c>
      <c r="AY334">
        <v>131.6</v>
      </c>
      <c r="AZ334">
        <v>83</v>
      </c>
      <c r="BB334">
        <v>83</v>
      </c>
    </row>
    <row r="335" spans="1:54" x14ac:dyDescent="0.25">
      <c r="A335" t="s">
        <v>2982</v>
      </c>
      <c r="B335" s="216" t="s">
        <v>3751</v>
      </c>
      <c r="C335" s="216" t="s">
        <v>1139</v>
      </c>
      <c r="D335" s="216" t="str">
        <f t="shared" si="6"/>
        <v>SB42</v>
      </c>
      <c r="E335" t="s">
        <v>687</v>
      </c>
      <c r="H335" t="s">
        <v>2982</v>
      </c>
      <c r="I335" t="s">
        <v>2378</v>
      </c>
      <c r="J335" t="s">
        <v>802</v>
      </c>
      <c r="K335" t="s">
        <v>798</v>
      </c>
      <c r="L335">
        <v>497.64</v>
      </c>
      <c r="M335">
        <v>176.96</v>
      </c>
      <c r="N335">
        <v>159.25</v>
      </c>
      <c r="O335">
        <v>144.76</v>
      </c>
      <c r="P335">
        <v>137.30000000000001</v>
      </c>
      <c r="Q335">
        <v>89</v>
      </c>
      <c r="AU335">
        <v>497.64</v>
      </c>
      <c r="AV335">
        <v>176.96</v>
      </c>
      <c r="AW335">
        <v>159.25</v>
      </c>
      <c r="AX335">
        <v>144.76</v>
      </c>
      <c r="AY335">
        <v>137.30000000000001</v>
      </c>
      <c r="AZ335">
        <v>89</v>
      </c>
      <c r="BB335">
        <v>89</v>
      </c>
    </row>
    <row r="336" spans="1:54" x14ac:dyDescent="0.25">
      <c r="A336" t="s">
        <v>2983</v>
      </c>
      <c r="B336" s="216" t="s">
        <v>3752</v>
      </c>
      <c r="C336" s="216" t="s">
        <v>810</v>
      </c>
      <c r="D336" s="216" t="str">
        <f t="shared" si="6"/>
        <v>2FD18</v>
      </c>
      <c r="E336" t="s">
        <v>658</v>
      </c>
      <c r="H336" t="s">
        <v>2983</v>
      </c>
      <c r="I336" t="s">
        <v>2378</v>
      </c>
      <c r="J336" t="s">
        <v>802</v>
      </c>
      <c r="K336" t="s">
        <v>798</v>
      </c>
      <c r="L336">
        <v>788.71</v>
      </c>
      <c r="M336">
        <v>280.47000000000003</v>
      </c>
      <c r="N336">
        <v>252.39</v>
      </c>
      <c r="O336">
        <v>229.44</v>
      </c>
      <c r="P336">
        <v>217.61</v>
      </c>
      <c r="Q336">
        <v>69</v>
      </c>
      <c r="AU336">
        <v>788.71</v>
      </c>
      <c r="AV336">
        <v>280.47000000000003</v>
      </c>
      <c r="AW336">
        <v>252.39</v>
      </c>
      <c r="AX336">
        <v>229.44</v>
      </c>
      <c r="AY336">
        <v>217.61</v>
      </c>
      <c r="AZ336">
        <v>69</v>
      </c>
      <c r="BB336">
        <v>69</v>
      </c>
    </row>
    <row r="337" spans="1:54" x14ac:dyDescent="0.25">
      <c r="A337" t="s">
        <v>2984</v>
      </c>
      <c r="B337" s="216" t="s">
        <v>3753</v>
      </c>
      <c r="C337" s="216" t="s">
        <v>1070</v>
      </c>
      <c r="D337" s="216" t="str">
        <f t="shared" si="6"/>
        <v>2FD21</v>
      </c>
      <c r="E337" t="s">
        <v>659</v>
      </c>
      <c r="H337" t="s">
        <v>2984</v>
      </c>
      <c r="I337" t="s">
        <v>2378</v>
      </c>
      <c r="J337" t="s">
        <v>802</v>
      </c>
      <c r="K337" t="s">
        <v>798</v>
      </c>
      <c r="L337">
        <v>815.78</v>
      </c>
      <c r="M337">
        <v>290.08999999999997</v>
      </c>
      <c r="N337">
        <v>261.05</v>
      </c>
      <c r="O337">
        <v>237.31</v>
      </c>
      <c r="P337">
        <v>225.07</v>
      </c>
      <c r="Q337">
        <v>76</v>
      </c>
      <c r="AU337">
        <v>815.78</v>
      </c>
      <c r="AV337">
        <v>290.08999999999997</v>
      </c>
      <c r="AW337">
        <v>261.05</v>
      </c>
      <c r="AX337">
        <v>237.31</v>
      </c>
      <c r="AY337">
        <v>225.07</v>
      </c>
      <c r="AZ337">
        <v>76</v>
      </c>
      <c r="BB337">
        <v>76</v>
      </c>
    </row>
    <row r="338" spans="1:54" x14ac:dyDescent="0.25">
      <c r="A338" t="s">
        <v>2985</v>
      </c>
      <c r="B338" s="216" t="s">
        <v>3754</v>
      </c>
      <c r="C338" s="216" t="s">
        <v>1071</v>
      </c>
      <c r="D338" s="216" t="str">
        <f t="shared" si="6"/>
        <v>2FD24</v>
      </c>
      <c r="E338" t="s">
        <v>660</v>
      </c>
      <c r="H338" t="s">
        <v>2985</v>
      </c>
      <c r="I338" t="s">
        <v>2378</v>
      </c>
      <c r="J338" t="s">
        <v>802</v>
      </c>
      <c r="K338" t="s">
        <v>798</v>
      </c>
      <c r="L338">
        <v>841.41</v>
      </c>
      <c r="M338">
        <v>299.20999999999998</v>
      </c>
      <c r="N338">
        <v>269.25</v>
      </c>
      <c r="O338">
        <v>244.77</v>
      </c>
      <c r="P338">
        <v>232.15</v>
      </c>
      <c r="Q338">
        <v>82</v>
      </c>
      <c r="AU338">
        <v>841.41</v>
      </c>
      <c r="AV338">
        <v>299.20999999999998</v>
      </c>
      <c r="AW338">
        <v>269.25</v>
      </c>
      <c r="AX338">
        <v>244.77</v>
      </c>
      <c r="AY338">
        <v>232.15</v>
      </c>
      <c r="AZ338">
        <v>82</v>
      </c>
      <c r="BB338">
        <v>82</v>
      </c>
    </row>
    <row r="339" spans="1:54" x14ac:dyDescent="0.25">
      <c r="A339" t="s">
        <v>2986</v>
      </c>
      <c r="B339" s="216" t="s">
        <v>3755</v>
      </c>
      <c r="C339" s="216" t="s">
        <v>1072</v>
      </c>
      <c r="D339" s="216" t="str">
        <f t="shared" si="6"/>
        <v>3FD18</v>
      </c>
      <c r="E339" t="s">
        <v>661</v>
      </c>
      <c r="H339" t="s">
        <v>2986</v>
      </c>
      <c r="I339" t="s">
        <v>2378</v>
      </c>
      <c r="J339" t="s">
        <v>802</v>
      </c>
      <c r="K339" t="s">
        <v>798</v>
      </c>
      <c r="L339">
        <v>953.66</v>
      </c>
      <c r="M339">
        <v>339.12</v>
      </c>
      <c r="N339">
        <v>305.17</v>
      </c>
      <c r="O339">
        <v>277.42</v>
      </c>
      <c r="P339">
        <v>263.12</v>
      </c>
      <c r="Q339">
        <v>59</v>
      </c>
      <c r="AU339">
        <v>953.66</v>
      </c>
      <c r="AV339">
        <v>339.12</v>
      </c>
      <c r="AW339">
        <v>305.17</v>
      </c>
      <c r="AX339">
        <v>277.42</v>
      </c>
      <c r="AY339">
        <v>263.12</v>
      </c>
      <c r="AZ339">
        <v>59</v>
      </c>
      <c r="BB339">
        <v>59</v>
      </c>
    </row>
    <row r="340" spans="1:54" x14ac:dyDescent="0.25">
      <c r="A340" t="s">
        <v>2987</v>
      </c>
      <c r="B340" s="216" t="s">
        <v>3756</v>
      </c>
      <c r="C340" s="216" t="s">
        <v>1073</v>
      </c>
      <c r="D340" s="216" t="str">
        <f t="shared" si="6"/>
        <v>3FD21</v>
      </c>
      <c r="E340" t="s">
        <v>662</v>
      </c>
      <c r="H340" t="s">
        <v>2987</v>
      </c>
      <c r="I340" t="s">
        <v>2378</v>
      </c>
      <c r="J340" t="s">
        <v>802</v>
      </c>
      <c r="K340" t="s">
        <v>798</v>
      </c>
      <c r="L340">
        <v>986.97</v>
      </c>
      <c r="M340">
        <v>350.97</v>
      </c>
      <c r="N340">
        <v>315.83</v>
      </c>
      <c r="O340">
        <v>287.11</v>
      </c>
      <c r="P340">
        <v>272.31</v>
      </c>
      <c r="Q340">
        <v>64</v>
      </c>
      <c r="AU340">
        <v>986.97</v>
      </c>
      <c r="AV340">
        <v>350.97</v>
      </c>
      <c r="AW340">
        <v>315.83</v>
      </c>
      <c r="AX340">
        <v>287.11</v>
      </c>
      <c r="AY340">
        <v>272.31</v>
      </c>
      <c r="AZ340">
        <v>64</v>
      </c>
      <c r="BB340">
        <v>64</v>
      </c>
    </row>
    <row r="341" spans="1:54" x14ac:dyDescent="0.25">
      <c r="A341" t="s">
        <v>2988</v>
      </c>
      <c r="B341" s="216" t="s">
        <v>3757</v>
      </c>
      <c r="C341" s="216" t="s">
        <v>1074</v>
      </c>
      <c r="D341" s="216" t="str">
        <f t="shared" si="6"/>
        <v>3FD24</v>
      </c>
      <c r="E341" t="s">
        <v>663</v>
      </c>
      <c r="H341" t="s">
        <v>2988</v>
      </c>
      <c r="I341" t="s">
        <v>2378</v>
      </c>
      <c r="J341" t="s">
        <v>802</v>
      </c>
      <c r="K341" t="s">
        <v>798</v>
      </c>
      <c r="L341">
        <v>1037.5899999999999</v>
      </c>
      <c r="M341">
        <v>368.97</v>
      </c>
      <c r="N341">
        <v>332.03</v>
      </c>
      <c r="O341">
        <v>301.83999999999997</v>
      </c>
      <c r="P341">
        <v>286.27</v>
      </c>
      <c r="Q341">
        <v>67</v>
      </c>
      <c r="AU341">
        <v>1037.5899999999999</v>
      </c>
      <c r="AV341">
        <v>368.97</v>
      </c>
      <c r="AW341">
        <v>332.03</v>
      </c>
      <c r="AX341">
        <v>301.83999999999997</v>
      </c>
      <c r="AY341">
        <v>286.27</v>
      </c>
      <c r="AZ341">
        <v>67</v>
      </c>
      <c r="BB341">
        <v>67</v>
      </c>
    </row>
    <row r="342" spans="1:54" x14ac:dyDescent="0.25">
      <c r="A342" t="s">
        <v>2989</v>
      </c>
      <c r="B342" s="216" t="s">
        <v>3758</v>
      </c>
      <c r="C342" s="216" t="s">
        <v>1121</v>
      </c>
      <c r="D342" s="216" t="str">
        <f t="shared" si="6"/>
        <v>OCD332484</v>
      </c>
      <c r="E342" t="s">
        <v>679</v>
      </c>
      <c r="H342" t="s">
        <v>2989</v>
      </c>
      <c r="I342" t="s">
        <v>2378</v>
      </c>
      <c r="J342" t="s">
        <v>802</v>
      </c>
      <c r="K342" t="s">
        <v>805</v>
      </c>
      <c r="L342">
        <v>1242.31</v>
      </c>
      <c r="M342">
        <v>441.77</v>
      </c>
      <c r="N342">
        <v>397.54</v>
      </c>
      <c r="O342">
        <v>361.39</v>
      </c>
      <c r="P342">
        <v>342.75</v>
      </c>
      <c r="Q342">
        <v>231</v>
      </c>
      <c r="AU342">
        <v>1242.31</v>
      </c>
      <c r="AV342">
        <v>441.77</v>
      </c>
      <c r="AW342">
        <v>397.54</v>
      </c>
      <c r="AX342">
        <v>361.39</v>
      </c>
      <c r="AY342">
        <v>342.75</v>
      </c>
      <c r="AZ342">
        <v>231</v>
      </c>
      <c r="BB342">
        <v>231</v>
      </c>
    </row>
    <row r="343" spans="1:54" x14ac:dyDescent="0.25">
      <c r="A343" t="s">
        <v>2990</v>
      </c>
      <c r="B343" s="216" t="s">
        <v>3759</v>
      </c>
      <c r="C343" s="216" t="s">
        <v>1122</v>
      </c>
      <c r="D343" s="216" t="str">
        <f t="shared" si="6"/>
        <v>OCD332490</v>
      </c>
      <c r="E343" t="s">
        <v>680</v>
      </c>
      <c r="H343" t="s">
        <v>2990</v>
      </c>
      <c r="I343" t="s">
        <v>2378</v>
      </c>
      <c r="J343" t="s">
        <v>802</v>
      </c>
      <c r="K343" t="s">
        <v>805</v>
      </c>
      <c r="L343">
        <v>1279.4000000000001</v>
      </c>
      <c r="M343">
        <v>454.96</v>
      </c>
      <c r="N343">
        <v>409.41</v>
      </c>
      <c r="O343">
        <v>372.18</v>
      </c>
      <c r="P343">
        <v>352.99</v>
      </c>
      <c r="Q343">
        <v>241</v>
      </c>
      <c r="AU343">
        <v>1279.4000000000001</v>
      </c>
      <c r="AV343">
        <v>454.96</v>
      </c>
      <c r="AW343">
        <v>409.41</v>
      </c>
      <c r="AX343">
        <v>372.18</v>
      </c>
      <c r="AY343">
        <v>352.99</v>
      </c>
      <c r="AZ343">
        <v>241</v>
      </c>
      <c r="BB343">
        <v>241</v>
      </c>
    </row>
    <row r="344" spans="1:54" x14ac:dyDescent="0.25">
      <c r="A344" t="s">
        <v>2991</v>
      </c>
      <c r="B344" s="216" t="s">
        <v>3760</v>
      </c>
      <c r="C344" s="216" t="s">
        <v>1123</v>
      </c>
      <c r="D344" s="216" t="str">
        <f t="shared" si="6"/>
        <v>OCD332493</v>
      </c>
      <c r="E344" t="s">
        <v>681</v>
      </c>
      <c r="H344" t="s">
        <v>2991</v>
      </c>
      <c r="I344" t="s">
        <v>2378</v>
      </c>
      <c r="J344" t="s">
        <v>802</v>
      </c>
      <c r="K344" t="s">
        <v>805</v>
      </c>
      <c r="L344">
        <v>1294.27</v>
      </c>
      <c r="M344">
        <v>460.24</v>
      </c>
      <c r="N344">
        <v>414.17</v>
      </c>
      <c r="O344">
        <v>376.5</v>
      </c>
      <c r="P344">
        <v>357.09</v>
      </c>
      <c r="Q344">
        <v>223</v>
      </c>
      <c r="AU344">
        <v>1294.27</v>
      </c>
      <c r="AV344">
        <v>460.24</v>
      </c>
      <c r="AW344">
        <v>414.17</v>
      </c>
      <c r="AX344">
        <v>376.5</v>
      </c>
      <c r="AY344">
        <v>357.09</v>
      </c>
      <c r="AZ344">
        <v>223</v>
      </c>
      <c r="BB344">
        <v>223</v>
      </c>
    </row>
    <row r="345" spans="1:54" x14ac:dyDescent="0.25">
      <c r="A345" t="s">
        <v>2992</v>
      </c>
      <c r="B345" s="216" t="s">
        <v>3761</v>
      </c>
      <c r="C345" s="216" t="s">
        <v>1124</v>
      </c>
      <c r="D345" s="216" t="str">
        <f t="shared" si="6"/>
        <v>OCD332496</v>
      </c>
      <c r="E345" t="s">
        <v>682</v>
      </c>
      <c r="H345" t="s">
        <v>2992</v>
      </c>
      <c r="I345" t="s">
        <v>2378</v>
      </c>
      <c r="J345" t="s">
        <v>802</v>
      </c>
      <c r="K345" t="s">
        <v>805</v>
      </c>
      <c r="L345">
        <v>1316.48</v>
      </c>
      <c r="M345">
        <v>468.14</v>
      </c>
      <c r="N345">
        <v>421.27</v>
      </c>
      <c r="O345">
        <v>382.96</v>
      </c>
      <c r="P345">
        <v>363.22</v>
      </c>
      <c r="Q345">
        <v>251</v>
      </c>
      <c r="AU345">
        <v>1316.48</v>
      </c>
      <c r="AV345">
        <v>468.14</v>
      </c>
      <c r="AW345">
        <v>421.27</v>
      </c>
      <c r="AX345">
        <v>382.96</v>
      </c>
      <c r="AY345">
        <v>363.22</v>
      </c>
      <c r="AZ345">
        <v>251</v>
      </c>
      <c r="BB345">
        <v>251</v>
      </c>
    </row>
    <row r="346" spans="1:54" x14ac:dyDescent="0.25">
      <c r="A346" t="s">
        <v>2993</v>
      </c>
      <c r="B346" s="216" t="s">
        <v>3762</v>
      </c>
      <c r="C346" s="216" t="s">
        <v>1117</v>
      </c>
      <c r="D346" s="216" t="str">
        <f t="shared" si="6"/>
        <v>OC332484</v>
      </c>
      <c r="E346" t="s">
        <v>675</v>
      </c>
      <c r="H346" t="s">
        <v>2993</v>
      </c>
      <c r="I346" t="s">
        <v>2378</v>
      </c>
      <c r="J346" t="s">
        <v>802</v>
      </c>
      <c r="K346" t="s">
        <v>805</v>
      </c>
      <c r="L346">
        <v>1319.86</v>
      </c>
      <c r="M346">
        <v>469.34</v>
      </c>
      <c r="N346">
        <v>422.36</v>
      </c>
      <c r="O346">
        <v>383.95</v>
      </c>
      <c r="P346">
        <v>364.15</v>
      </c>
      <c r="Q346">
        <v>255</v>
      </c>
      <c r="AU346">
        <v>1319.86</v>
      </c>
      <c r="AV346">
        <v>469.34</v>
      </c>
      <c r="AW346">
        <v>422.36</v>
      </c>
      <c r="AX346">
        <v>383.95</v>
      </c>
      <c r="AY346">
        <v>364.15</v>
      </c>
      <c r="AZ346">
        <v>255</v>
      </c>
      <c r="BB346">
        <v>255</v>
      </c>
    </row>
    <row r="347" spans="1:54" x14ac:dyDescent="0.25">
      <c r="A347" t="s">
        <v>2994</v>
      </c>
      <c r="B347" s="216" t="s">
        <v>3763</v>
      </c>
      <c r="C347" s="216" t="s">
        <v>1118</v>
      </c>
      <c r="D347" s="216" t="str">
        <f t="shared" si="6"/>
        <v>OC332490</v>
      </c>
      <c r="E347" t="s">
        <v>676</v>
      </c>
      <c r="H347" t="s">
        <v>2994</v>
      </c>
      <c r="I347" t="s">
        <v>2378</v>
      </c>
      <c r="J347" t="s">
        <v>802</v>
      </c>
      <c r="K347" t="s">
        <v>805</v>
      </c>
      <c r="L347">
        <v>1356.95</v>
      </c>
      <c r="M347">
        <v>482.53</v>
      </c>
      <c r="N347">
        <v>434.22</v>
      </c>
      <c r="O347">
        <v>394.74</v>
      </c>
      <c r="P347">
        <v>374.38</v>
      </c>
      <c r="Q347">
        <v>265</v>
      </c>
      <c r="AU347">
        <v>1356.95</v>
      </c>
      <c r="AV347">
        <v>482.53</v>
      </c>
      <c r="AW347">
        <v>434.22</v>
      </c>
      <c r="AX347">
        <v>394.74</v>
      </c>
      <c r="AY347">
        <v>374.38</v>
      </c>
      <c r="AZ347">
        <v>265</v>
      </c>
      <c r="BB347">
        <v>265</v>
      </c>
    </row>
    <row r="348" spans="1:54" x14ac:dyDescent="0.25">
      <c r="A348" t="s">
        <v>2995</v>
      </c>
      <c r="B348" s="216" t="s">
        <v>3764</v>
      </c>
      <c r="C348" s="216" t="s">
        <v>1119</v>
      </c>
      <c r="D348" s="216" t="str">
        <f t="shared" si="6"/>
        <v>OC332493</v>
      </c>
      <c r="E348" t="s">
        <v>677</v>
      </c>
      <c r="H348" t="s">
        <v>2995</v>
      </c>
      <c r="I348" t="s">
        <v>2378</v>
      </c>
      <c r="J348" t="s">
        <v>802</v>
      </c>
      <c r="K348" t="s">
        <v>805</v>
      </c>
      <c r="L348">
        <v>1371.82</v>
      </c>
      <c r="M348">
        <v>487.82</v>
      </c>
      <c r="N348">
        <v>438.98</v>
      </c>
      <c r="O348">
        <v>399.06</v>
      </c>
      <c r="P348">
        <v>378.49</v>
      </c>
      <c r="Q348">
        <v>247</v>
      </c>
      <c r="AU348">
        <v>1371.82</v>
      </c>
      <c r="AV348">
        <v>487.82</v>
      </c>
      <c r="AW348">
        <v>438.98</v>
      </c>
      <c r="AX348">
        <v>399.06</v>
      </c>
      <c r="AY348">
        <v>378.49</v>
      </c>
      <c r="AZ348">
        <v>247</v>
      </c>
      <c r="BB348">
        <v>247</v>
      </c>
    </row>
    <row r="349" spans="1:54" x14ac:dyDescent="0.25">
      <c r="A349" t="s">
        <v>2996</v>
      </c>
      <c r="B349" s="216" t="s">
        <v>3765</v>
      </c>
      <c r="C349" s="216" t="s">
        <v>1120</v>
      </c>
      <c r="D349" s="216" t="str">
        <f t="shared" si="6"/>
        <v>OC332496</v>
      </c>
      <c r="E349" t="s">
        <v>678</v>
      </c>
      <c r="H349" t="s">
        <v>2996</v>
      </c>
      <c r="I349" t="s">
        <v>2378</v>
      </c>
      <c r="J349" t="s">
        <v>802</v>
      </c>
      <c r="K349" t="s">
        <v>805</v>
      </c>
      <c r="L349">
        <v>1394.03</v>
      </c>
      <c r="M349">
        <v>495.72</v>
      </c>
      <c r="N349">
        <v>446.09</v>
      </c>
      <c r="O349">
        <v>405.52</v>
      </c>
      <c r="P349">
        <v>384.61</v>
      </c>
      <c r="Q349">
        <v>275</v>
      </c>
      <c r="AU349">
        <v>1394.03</v>
      </c>
      <c r="AV349">
        <v>495.72</v>
      </c>
      <c r="AW349">
        <v>446.09</v>
      </c>
      <c r="AX349">
        <v>405.52</v>
      </c>
      <c r="AY349">
        <v>384.61</v>
      </c>
      <c r="AZ349">
        <v>275</v>
      </c>
      <c r="BB349">
        <v>275</v>
      </c>
    </row>
    <row r="350" spans="1:54" x14ac:dyDescent="0.25">
      <c r="A350" t="s">
        <v>2997</v>
      </c>
      <c r="B350" s="216" t="s">
        <v>3766</v>
      </c>
      <c r="C350" s="216" t="s">
        <v>1143</v>
      </c>
      <c r="D350" s="216" t="str">
        <f t="shared" si="6"/>
        <v>U152484</v>
      </c>
      <c r="E350" t="s">
        <v>690</v>
      </c>
      <c r="H350" t="s">
        <v>2997</v>
      </c>
      <c r="I350" t="s">
        <v>2378</v>
      </c>
      <c r="J350" t="s">
        <v>802</v>
      </c>
      <c r="K350" t="s">
        <v>806</v>
      </c>
      <c r="L350">
        <v>636.20000000000005</v>
      </c>
      <c r="M350">
        <v>226.23</v>
      </c>
      <c r="N350">
        <v>203.58</v>
      </c>
      <c r="O350">
        <v>185.07</v>
      </c>
      <c r="P350">
        <v>175.53</v>
      </c>
      <c r="Q350">
        <v>139</v>
      </c>
      <c r="AU350">
        <v>636.20000000000005</v>
      </c>
      <c r="AV350">
        <v>226.23</v>
      </c>
      <c r="AW350">
        <v>203.58</v>
      </c>
      <c r="AX350">
        <v>185.07</v>
      </c>
      <c r="AY350">
        <v>175.53</v>
      </c>
      <c r="AZ350">
        <v>139</v>
      </c>
      <c r="BB350">
        <v>139</v>
      </c>
    </row>
    <row r="351" spans="1:54" x14ac:dyDescent="0.25">
      <c r="A351" t="s">
        <v>2998</v>
      </c>
      <c r="B351" s="216" t="s">
        <v>3767</v>
      </c>
      <c r="C351" s="216" t="s">
        <v>1144</v>
      </c>
      <c r="D351" s="216" t="str">
        <f t="shared" si="6"/>
        <v>U152490</v>
      </c>
      <c r="E351" t="s">
        <v>691</v>
      </c>
      <c r="H351" t="s">
        <v>2998</v>
      </c>
      <c r="I351" t="s">
        <v>2378</v>
      </c>
      <c r="J351" t="s">
        <v>802</v>
      </c>
      <c r="K351" t="s">
        <v>806</v>
      </c>
      <c r="L351">
        <v>656.73</v>
      </c>
      <c r="M351">
        <v>233.53</v>
      </c>
      <c r="N351">
        <v>210.15</v>
      </c>
      <c r="O351">
        <v>191.04</v>
      </c>
      <c r="P351">
        <v>181.19</v>
      </c>
      <c r="Q351">
        <v>145</v>
      </c>
      <c r="AU351">
        <v>656.73</v>
      </c>
      <c r="AV351">
        <v>233.53</v>
      </c>
      <c r="AW351">
        <v>210.15</v>
      </c>
      <c r="AX351">
        <v>191.04</v>
      </c>
      <c r="AY351">
        <v>181.19</v>
      </c>
      <c r="AZ351">
        <v>145</v>
      </c>
      <c r="BB351">
        <v>145</v>
      </c>
    </row>
    <row r="352" spans="1:54" x14ac:dyDescent="0.25">
      <c r="A352" t="s">
        <v>2999</v>
      </c>
      <c r="B352" s="216" t="s">
        <v>3768</v>
      </c>
      <c r="C352" s="216" t="s">
        <v>1145</v>
      </c>
      <c r="D352" s="216" t="str">
        <f t="shared" ref="D352:D415" si="7">LEFT(C352,LEN(C352)-2)</f>
        <v>U152493</v>
      </c>
      <c r="E352" t="s">
        <v>692</v>
      </c>
      <c r="H352" t="s">
        <v>2999</v>
      </c>
      <c r="I352" t="s">
        <v>2378</v>
      </c>
      <c r="J352" t="s">
        <v>802</v>
      </c>
      <c r="K352" t="s">
        <v>806</v>
      </c>
      <c r="L352">
        <v>680.62</v>
      </c>
      <c r="M352">
        <v>242.03</v>
      </c>
      <c r="N352">
        <v>217.8</v>
      </c>
      <c r="O352">
        <v>197.99</v>
      </c>
      <c r="P352">
        <v>187.78</v>
      </c>
      <c r="Q352">
        <v>154</v>
      </c>
      <c r="AU352">
        <v>680.62</v>
      </c>
      <c r="AV352">
        <v>242.03</v>
      </c>
      <c r="AW352">
        <v>217.8</v>
      </c>
      <c r="AX352">
        <v>197.99</v>
      </c>
      <c r="AY352">
        <v>187.78</v>
      </c>
      <c r="AZ352">
        <v>154</v>
      </c>
      <c r="BB352">
        <v>154</v>
      </c>
    </row>
    <row r="353" spans="1:54" x14ac:dyDescent="0.25">
      <c r="A353" t="s">
        <v>3000</v>
      </c>
      <c r="B353" s="216" t="s">
        <v>3769</v>
      </c>
      <c r="C353" s="216" t="s">
        <v>1146</v>
      </c>
      <c r="D353" s="216" t="str">
        <f t="shared" si="7"/>
        <v>U152496</v>
      </c>
      <c r="E353" t="s">
        <v>693</v>
      </c>
      <c r="H353" t="s">
        <v>3000</v>
      </c>
      <c r="I353" t="s">
        <v>2378</v>
      </c>
      <c r="J353" t="s">
        <v>802</v>
      </c>
      <c r="K353" t="s">
        <v>806</v>
      </c>
      <c r="L353">
        <v>689.58</v>
      </c>
      <c r="M353">
        <v>245.22</v>
      </c>
      <c r="N353">
        <v>220.67</v>
      </c>
      <c r="O353">
        <v>200.6</v>
      </c>
      <c r="P353">
        <v>190.26</v>
      </c>
      <c r="Q353">
        <v>158</v>
      </c>
      <c r="AU353">
        <v>689.58</v>
      </c>
      <c r="AV353">
        <v>245.22</v>
      </c>
      <c r="AW353">
        <v>220.67</v>
      </c>
      <c r="AX353">
        <v>200.6</v>
      </c>
      <c r="AY353">
        <v>190.26</v>
      </c>
      <c r="AZ353">
        <v>158</v>
      </c>
      <c r="BB353">
        <v>158</v>
      </c>
    </row>
    <row r="354" spans="1:54" x14ac:dyDescent="0.25">
      <c r="A354" t="s">
        <v>3001</v>
      </c>
      <c r="B354" s="216" t="s">
        <v>3770</v>
      </c>
      <c r="C354" s="216" t="s">
        <v>1147</v>
      </c>
      <c r="D354" s="216" t="str">
        <f t="shared" si="7"/>
        <v>U182484</v>
      </c>
      <c r="E354" t="s">
        <v>249</v>
      </c>
      <c r="H354" t="s">
        <v>3001</v>
      </c>
      <c r="I354" t="s">
        <v>2378</v>
      </c>
      <c r="J354" t="s">
        <v>802</v>
      </c>
      <c r="K354" t="s">
        <v>806</v>
      </c>
      <c r="L354">
        <v>681.12</v>
      </c>
      <c r="M354">
        <v>242.21</v>
      </c>
      <c r="N354">
        <v>217.96</v>
      </c>
      <c r="O354">
        <v>198.14</v>
      </c>
      <c r="P354">
        <v>187.92</v>
      </c>
      <c r="Q354">
        <v>153</v>
      </c>
      <c r="AU354">
        <v>681.12</v>
      </c>
      <c r="AV354">
        <v>242.21</v>
      </c>
      <c r="AW354">
        <v>217.96</v>
      </c>
      <c r="AX354">
        <v>198.14</v>
      </c>
      <c r="AY354">
        <v>187.92</v>
      </c>
      <c r="AZ354">
        <v>153</v>
      </c>
      <c r="BB354">
        <v>153</v>
      </c>
    </row>
    <row r="355" spans="1:54" x14ac:dyDescent="0.25">
      <c r="A355" t="s">
        <v>3002</v>
      </c>
      <c r="B355" s="216" t="s">
        <v>3771</v>
      </c>
      <c r="C355" s="216" t="s">
        <v>1148</v>
      </c>
      <c r="D355" s="216" t="str">
        <f t="shared" si="7"/>
        <v>U182490</v>
      </c>
      <c r="E355" t="s">
        <v>251</v>
      </c>
      <c r="H355" t="s">
        <v>3002</v>
      </c>
      <c r="I355" t="s">
        <v>2378</v>
      </c>
      <c r="J355" t="s">
        <v>802</v>
      </c>
      <c r="K355" t="s">
        <v>806</v>
      </c>
      <c r="L355">
        <v>704.27</v>
      </c>
      <c r="M355">
        <v>250.44</v>
      </c>
      <c r="N355">
        <v>225.37</v>
      </c>
      <c r="O355">
        <v>204.87</v>
      </c>
      <c r="P355">
        <v>194.31</v>
      </c>
      <c r="Q355">
        <v>161</v>
      </c>
      <c r="AU355">
        <v>704.27</v>
      </c>
      <c r="AV355">
        <v>250.44</v>
      </c>
      <c r="AW355">
        <v>225.37</v>
      </c>
      <c r="AX355">
        <v>204.87</v>
      </c>
      <c r="AY355">
        <v>194.31</v>
      </c>
      <c r="AZ355">
        <v>161</v>
      </c>
      <c r="BB355">
        <v>161</v>
      </c>
    </row>
    <row r="356" spans="1:54" x14ac:dyDescent="0.25">
      <c r="A356" t="s">
        <v>3003</v>
      </c>
      <c r="B356" s="216" t="s">
        <v>3772</v>
      </c>
      <c r="C356" s="216" t="s">
        <v>1149</v>
      </c>
      <c r="D356" s="216" t="str">
        <f t="shared" si="7"/>
        <v>U182493</v>
      </c>
      <c r="E356" t="s">
        <v>694</v>
      </c>
      <c r="H356" t="s">
        <v>3003</v>
      </c>
      <c r="I356" t="s">
        <v>2378</v>
      </c>
      <c r="J356" t="s">
        <v>802</v>
      </c>
      <c r="K356" t="s">
        <v>806</v>
      </c>
      <c r="L356">
        <v>735.26</v>
      </c>
      <c r="M356">
        <v>261.45999999999998</v>
      </c>
      <c r="N356">
        <v>235.28</v>
      </c>
      <c r="O356">
        <v>213.89</v>
      </c>
      <c r="P356">
        <v>202.86</v>
      </c>
      <c r="Q356">
        <v>174</v>
      </c>
      <c r="AU356">
        <v>735.26</v>
      </c>
      <c r="AV356">
        <v>261.45999999999998</v>
      </c>
      <c r="AW356">
        <v>235.28</v>
      </c>
      <c r="AX356">
        <v>213.89</v>
      </c>
      <c r="AY356">
        <v>202.86</v>
      </c>
      <c r="AZ356">
        <v>174</v>
      </c>
      <c r="BB356">
        <v>174</v>
      </c>
    </row>
    <row r="357" spans="1:54" x14ac:dyDescent="0.25">
      <c r="A357" t="s">
        <v>3004</v>
      </c>
      <c r="B357" s="216" t="s">
        <v>3773</v>
      </c>
      <c r="C357" s="216" t="s">
        <v>1150</v>
      </c>
      <c r="D357" s="216" t="str">
        <f t="shared" si="7"/>
        <v>U182496</v>
      </c>
      <c r="E357" t="s">
        <v>253</v>
      </c>
      <c r="H357" t="s">
        <v>3004</v>
      </c>
      <c r="I357" t="s">
        <v>2378</v>
      </c>
      <c r="J357" t="s">
        <v>802</v>
      </c>
      <c r="K357" t="s">
        <v>806</v>
      </c>
      <c r="L357">
        <v>744.39</v>
      </c>
      <c r="M357">
        <v>264.70999999999998</v>
      </c>
      <c r="N357">
        <v>238.21</v>
      </c>
      <c r="O357">
        <v>216.54</v>
      </c>
      <c r="P357">
        <v>205.38</v>
      </c>
      <c r="Q357">
        <v>175</v>
      </c>
      <c r="AU357">
        <v>744.39</v>
      </c>
      <c r="AV357">
        <v>264.70999999999998</v>
      </c>
      <c r="AW357">
        <v>238.21</v>
      </c>
      <c r="AX357">
        <v>216.54</v>
      </c>
      <c r="AY357">
        <v>205.38</v>
      </c>
      <c r="AZ357">
        <v>175</v>
      </c>
      <c r="BB357">
        <v>175</v>
      </c>
    </row>
    <row r="358" spans="1:54" x14ac:dyDescent="0.25">
      <c r="A358" t="s">
        <v>3005</v>
      </c>
      <c r="B358" s="216" t="s">
        <v>3774</v>
      </c>
      <c r="C358" s="216" t="s">
        <v>1151</v>
      </c>
      <c r="D358" s="216" t="str">
        <f t="shared" si="7"/>
        <v>U242484</v>
      </c>
      <c r="E358" t="s">
        <v>250</v>
      </c>
      <c r="H358" t="s">
        <v>3005</v>
      </c>
      <c r="I358" t="s">
        <v>2378</v>
      </c>
      <c r="J358" t="s">
        <v>802</v>
      </c>
      <c r="K358" t="s">
        <v>806</v>
      </c>
      <c r="L358">
        <v>899.99</v>
      </c>
      <c r="M358">
        <v>320.04000000000002</v>
      </c>
      <c r="N358">
        <v>288</v>
      </c>
      <c r="O358">
        <v>261.81</v>
      </c>
      <c r="P358">
        <v>248.31</v>
      </c>
      <c r="Q358">
        <v>188</v>
      </c>
      <c r="AU358">
        <v>899.99</v>
      </c>
      <c r="AV358">
        <v>320.04000000000002</v>
      </c>
      <c r="AW358">
        <v>288</v>
      </c>
      <c r="AX358">
        <v>261.81</v>
      </c>
      <c r="AY358">
        <v>248.31</v>
      </c>
      <c r="AZ358">
        <v>188</v>
      </c>
      <c r="BB358">
        <v>188</v>
      </c>
    </row>
    <row r="359" spans="1:54" x14ac:dyDescent="0.25">
      <c r="A359" t="s">
        <v>3006</v>
      </c>
      <c r="B359" s="216" t="s">
        <v>3775</v>
      </c>
      <c r="C359" s="216" t="s">
        <v>1153</v>
      </c>
      <c r="D359" s="216" t="str">
        <f t="shared" si="7"/>
        <v>U242493</v>
      </c>
      <c r="E359" t="s">
        <v>695</v>
      </c>
      <c r="H359" t="s">
        <v>3006</v>
      </c>
      <c r="I359" t="s">
        <v>2378</v>
      </c>
      <c r="J359" t="s">
        <v>802</v>
      </c>
      <c r="K359" t="s">
        <v>806</v>
      </c>
      <c r="L359">
        <v>959.76</v>
      </c>
      <c r="M359">
        <v>341.29</v>
      </c>
      <c r="N359">
        <v>307.12</v>
      </c>
      <c r="O359">
        <v>279.19</v>
      </c>
      <c r="P359">
        <v>264.8</v>
      </c>
      <c r="Q359">
        <v>208</v>
      </c>
      <c r="AU359">
        <v>959.76</v>
      </c>
      <c r="AV359">
        <v>341.29</v>
      </c>
      <c r="AW359">
        <v>307.12</v>
      </c>
      <c r="AX359">
        <v>279.19</v>
      </c>
      <c r="AY359">
        <v>264.8</v>
      </c>
      <c r="AZ359">
        <v>208</v>
      </c>
      <c r="BB359">
        <v>208</v>
      </c>
    </row>
    <row r="360" spans="1:54" x14ac:dyDescent="0.25">
      <c r="A360" t="s">
        <v>3007</v>
      </c>
      <c r="B360" s="216" t="s">
        <v>3776</v>
      </c>
      <c r="C360" s="216" t="s">
        <v>1154</v>
      </c>
      <c r="D360" s="216" t="str">
        <f t="shared" si="7"/>
        <v>U242496</v>
      </c>
      <c r="E360" t="s">
        <v>254</v>
      </c>
      <c r="H360" t="s">
        <v>3007</v>
      </c>
      <c r="I360" t="s">
        <v>2378</v>
      </c>
      <c r="J360" t="s">
        <v>802</v>
      </c>
      <c r="K360" t="s">
        <v>806</v>
      </c>
      <c r="L360">
        <v>968.07</v>
      </c>
      <c r="M360">
        <v>344.25</v>
      </c>
      <c r="N360">
        <v>309.77999999999997</v>
      </c>
      <c r="O360">
        <v>281.61</v>
      </c>
      <c r="P360">
        <v>267.08999999999997</v>
      </c>
      <c r="Q360">
        <v>211</v>
      </c>
      <c r="AU360">
        <v>968.07</v>
      </c>
      <c r="AV360">
        <v>344.25</v>
      </c>
      <c r="AW360">
        <v>309.77999999999997</v>
      </c>
      <c r="AX360">
        <v>281.61</v>
      </c>
      <c r="AY360">
        <v>267.08999999999997</v>
      </c>
      <c r="AZ360">
        <v>211</v>
      </c>
      <c r="BB360">
        <v>211</v>
      </c>
    </row>
    <row r="361" spans="1:54" x14ac:dyDescent="0.25">
      <c r="A361" t="s">
        <v>3008</v>
      </c>
      <c r="B361" s="216" t="s">
        <v>3777</v>
      </c>
      <c r="C361" s="216" t="s">
        <v>1155</v>
      </c>
      <c r="D361" s="216" t="str">
        <f t="shared" si="7"/>
        <v>U302484</v>
      </c>
      <c r="E361" t="s">
        <v>696</v>
      </c>
      <c r="H361" t="s">
        <v>3008</v>
      </c>
      <c r="I361" t="s">
        <v>2378</v>
      </c>
      <c r="J361" t="s">
        <v>802</v>
      </c>
      <c r="K361" t="s">
        <v>806</v>
      </c>
      <c r="L361">
        <v>988.33</v>
      </c>
      <c r="M361">
        <v>351.45</v>
      </c>
      <c r="N361">
        <v>316.27</v>
      </c>
      <c r="O361">
        <v>287.51</v>
      </c>
      <c r="P361">
        <v>272.68</v>
      </c>
      <c r="Q361">
        <v>217</v>
      </c>
      <c r="AU361">
        <v>988.33</v>
      </c>
      <c r="AV361">
        <v>351.45</v>
      </c>
      <c r="AW361">
        <v>316.27</v>
      </c>
      <c r="AX361">
        <v>287.51</v>
      </c>
      <c r="AY361">
        <v>272.68</v>
      </c>
      <c r="AZ361">
        <v>217</v>
      </c>
      <c r="BB361">
        <v>217</v>
      </c>
    </row>
    <row r="362" spans="1:54" x14ac:dyDescent="0.25">
      <c r="A362" t="s">
        <v>3009</v>
      </c>
      <c r="B362" s="216" t="s">
        <v>3778</v>
      </c>
      <c r="C362" s="216" t="s">
        <v>1156</v>
      </c>
      <c r="D362" s="216" t="str">
        <f t="shared" si="7"/>
        <v>U302490</v>
      </c>
      <c r="E362" t="s">
        <v>697</v>
      </c>
      <c r="H362" t="s">
        <v>3009</v>
      </c>
      <c r="I362" t="s">
        <v>2378</v>
      </c>
      <c r="J362" t="s">
        <v>802</v>
      </c>
      <c r="K362" t="s">
        <v>806</v>
      </c>
      <c r="L362">
        <v>1023.34</v>
      </c>
      <c r="M362">
        <v>363.9</v>
      </c>
      <c r="N362">
        <v>327.47000000000003</v>
      </c>
      <c r="O362">
        <v>297.69</v>
      </c>
      <c r="P362">
        <v>282.33999999999997</v>
      </c>
      <c r="Q362">
        <v>227</v>
      </c>
      <c r="AU362">
        <v>1023.34</v>
      </c>
      <c r="AV362">
        <v>363.9</v>
      </c>
      <c r="AW362">
        <v>327.47000000000003</v>
      </c>
      <c r="AX362">
        <v>297.69</v>
      </c>
      <c r="AY362">
        <v>282.33999999999997</v>
      </c>
      <c r="AZ362">
        <v>227</v>
      </c>
      <c r="BB362">
        <v>227</v>
      </c>
    </row>
    <row r="363" spans="1:54" x14ac:dyDescent="0.25">
      <c r="A363" t="s">
        <v>3010</v>
      </c>
      <c r="B363" s="216" t="s">
        <v>3779</v>
      </c>
      <c r="C363" s="216" t="s">
        <v>1157</v>
      </c>
      <c r="D363" s="216" t="str">
        <f t="shared" si="7"/>
        <v>U302493</v>
      </c>
      <c r="E363" t="s">
        <v>698</v>
      </c>
      <c r="H363" t="s">
        <v>3010</v>
      </c>
      <c r="I363" t="s">
        <v>2378</v>
      </c>
      <c r="J363" t="s">
        <v>802</v>
      </c>
      <c r="K363" t="s">
        <v>806</v>
      </c>
      <c r="L363">
        <v>1060.44</v>
      </c>
      <c r="M363">
        <v>377.09</v>
      </c>
      <c r="N363">
        <v>339.34</v>
      </c>
      <c r="O363">
        <v>308.48</v>
      </c>
      <c r="P363">
        <v>292.58</v>
      </c>
      <c r="Q363">
        <v>242</v>
      </c>
      <c r="AU363">
        <v>1060.44</v>
      </c>
      <c r="AV363">
        <v>377.09</v>
      </c>
      <c r="AW363">
        <v>339.34</v>
      </c>
      <c r="AX363">
        <v>308.48</v>
      </c>
      <c r="AY363">
        <v>292.58</v>
      </c>
      <c r="AZ363">
        <v>242</v>
      </c>
      <c r="BB363">
        <v>242</v>
      </c>
    </row>
    <row r="364" spans="1:54" x14ac:dyDescent="0.25">
      <c r="A364" t="s">
        <v>3011</v>
      </c>
      <c r="B364" s="216" t="s">
        <v>3780</v>
      </c>
      <c r="C364" s="216" t="s">
        <v>1158</v>
      </c>
      <c r="D364" s="216" t="str">
        <f t="shared" si="7"/>
        <v>U302496</v>
      </c>
      <c r="E364" t="s">
        <v>699</v>
      </c>
      <c r="H364" t="s">
        <v>3011</v>
      </c>
      <c r="I364" t="s">
        <v>2378</v>
      </c>
      <c r="J364" t="s">
        <v>802</v>
      </c>
      <c r="K364" t="s">
        <v>806</v>
      </c>
      <c r="L364">
        <v>1075.76</v>
      </c>
      <c r="M364">
        <v>382.54</v>
      </c>
      <c r="N364">
        <v>344.24</v>
      </c>
      <c r="O364">
        <v>312.94</v>
      </c>
      <c r="P364">
        <v>296.8</v>
      </c>
      <c r="Q364">
        <v>246</v>
      </c>
      <c r="AU364">
        <v>1075.76</v>
      </c>
      <c r="AV364">
        <v>382.54</v>
      </c>
      <c r="AW364">
        <v>344.24</v>
      </c>
      <c r="AX364">
        <v>312.94</v>
      </c>
      <c r="AY364">
        <v>296.8</v>
      </c>
      <c r="AZ364">
        <v>246</v>
      </c>
      <c r="BB364">
        <v>246</v>
      </c>
    </row>
    <row r="365" spans="1:54" x14ac:dyDescent="0.25">
      <c r="A365" t="s">
        <v>3012</v>
      </c>
      <c r="B365" s="216" t="s">
        <v>3781</v>
      </c>
      <c r="C365" s="216" t="s">
        <v>1152</v>
      </c>
      <c r="D365" s="216" t="str">
        <f t="shared" si="7"/>
        <v>U242490</v>
      </c>
      <c r="E365" t="s">
        <v>252</v>
      </c>
      <c r="H365" t="s">
        <v>3012</v>
      </c>
      <c r="I365" t="s">
        <v>2378</v>
      </c>
      <c r="J365" t="s">
        <v>802</v>
      </c>
      <c r="K365" t="s">
        <v>807</v>
      </c>
      <c r="L365">
        <v>925.94</v>
      </c>
      <c r="M365">
        <v>329.26</v>
      </c>
      <c r="N365">
        <v>296.3</v>
      </c>
      <c r="O365">
        <v>269.36</v>
      </c>
      <c r="P365">
        <v>255.47</v>
      </c>
      <c r="Q365">
        <v>196</v>
      </c>
      <c r="AU365">
        <v>925.94</v>
      </c>
      <c r="AV365">
        <v>329.26</v>
      </c>
      <c r="AW365">
        <v>296.3</v>
      </c>
      <c r="AX365">
        <v>269.36</v>
      </c>
      <c r="AY365">
        <v>255.47</v>
      </c>
      <c r="AZ365">
        <v>196</v>
      </c>
      <c r="BB365">
        <v>196</v>
      </c>
    </row>
    <row r="366" spans="1:54" x14ac:dyDescent="0.25">
      <c r="A366" t="s">
        <v>3013</v>
      </c>
      <c r="B366" s="216" t="s">
        <v>3782</v>
      </c>
      <c r="C366" s="216" t="s">
        <v>1167</v>
      </c>
      <c r="D366" s="216" t="str">
        <f t="shared" si="7"/>
        <v>VBD12</v>
      </c>
      <c r="E366" t="s">
        <v>151</v>
      </c>
      <c r="H366" t="s">
        <v>3013</v>
      </c>
      <c r="I366" t="s">
        <v>2378</v>
      </c>
      <c r="J366" t="s">
        <v>802</v>
      </c>
      <c r="K366" t="s">
        <v>808</v>
      </c>
      <c r="L366">
        <v>921.97</v>
      </c>
      <c r="M366">
        <v>327.85</v>
      </c>
      <c r="N366">
        <v>295.02999999999997</v>
      </c>
      <c r="O366">
        <v>268.2</v>
      </c>
      <c r="P366">
        <v>254.37</v>
      </c>
      <c r="Q366">
        <v>65</v>
      </c>
      <c r="AU366">
        <v>921.97</v>
      </c>
      <c r="AV366">
        <v>327.85</v>
      </c>
      <c r="AW366">
        <v>295.02999999999997</v>
      </c>
      <c r="AX366">
        <v>268.2</v>
      </c>
      <c r="AY366">
        <v>254.37</v>
      </c>
      <c r="AZ366">
        <v>65</v>
      </c>
      <c r="BB366">
        <v>65</v>
      </c>
    </row>
    <row r="367" spans="1:54" x14ac:dyDescent="0.25">
      <c r="A367" t="s">
        <v>3014</v>
      </c>
      <c r="B367" s="216" t="s">
        <v>3783</v>
      </c>
      <c r="C367" s="216" t="s">
        <v>1168</v>
      </c>
      <c r="D367" s="216" t="str">
        <f t="shared" si="7"/>
        <v>VBD15</v>
      </c>
      <c r="E367" t="s">
        <v>159</v>
      </c>
      <c r="H367" t="s">
        <v>3014</v>
      </c>
      <c r="I367" t="s">
        <v>2378</v>
      </c>
      <c r="J367" t="s">
        <v>802</v>
      </c>
      <c r="K367" t="s">
        <v>808</v>
      </c>
      <c r="L367">
        <v>951.34</v>
      </c>
      <c r="M367">
        <v>338.3</v>
      </c>
      <c r="N367">
        <v>304.43</v>
      </c>
      <c r="O367">
        <v>276.75</v>
      </c>
      <c r="P367">
        <v>262.48</v>
      </c>
      <c r="Q367">
        <v>72</v>
      </c>
      <c r="AU367">
        <v>951.34</v>
      </c>
      <c r="AV367">
        <v>338.3</v>
      </c>
      <c r="AW367">
        <v>304.43</v>
      </c>
      <c r="AX367">
        <v>276.75</v>
      </c>
      <c r="AY367">
        <v>262.48</v>
      </c>
      <c r="AZ367">
        <v>72</v>
      </c>
      <c r="BB367">
        <v>72</v>
      </c>
    </row>
    <row r="368" spans="1:54" x14ac:dyDescent="0.25">
      <c r="A368" t="s">
        <v>3015</v>
      </c>
      <c r="B368" s="216" t="s">
        <v>3784</v>
      </c>
      <c r="C368" s="216" t="s">
        <v>1169</v>
      </c>
      <c r="D368" s="216" t="str">
        <f t="shared" si="7"/>
        <v>VBD18</v>
      </c>
      <c r="E368" t="s">
        <v>168</v>
      </c>
      <c r="H368" t="s">
        <v>3015</v>
      </c>
      <c r="I368" t="s">
        <v>2378</v>
      </c>
      <c r="J368" t="s">
        <v>802</v>
      </c>
      <c r="K368" t="s">
        <v>808</v>
      </c>
      <c r="L368">
        <v>999.48</v>
      </c>
      <c r="M368">
        <v>355.42</v>
      </c>
      <c r="N368">
        <v>319.83</v>
      </c>
      <c r="O368">
        <v>290.75</v>
      </c>
      <c r="P368">
        <v>275.76</v>
      </c>
      <c r="Q368">
        <v>80</v>
      </c>
      <c r="AU368">
        <v>999.48</v>
      </c>
      <c r="AV368">
        <v>355.42</v>
      </c>
      <c r="AW368">
        <v>319.83</v>
      </c>
      <c r="AX368">
        <v>290.75</v>
      </c>
      <c r="AY368">
        <v>275.76</v>
      </c>
      <c r="AZ368">
        <v>80</v>
      </c>
      <c r="BB368">
        <v>80</v>
      </c>
    </row>
    <row r="369" spans="1:54" x14ac:dyDescent="0.25">
      <c r="A369" t="s">
        <v>3016</v>
      </c>
      <c r="B369" s="216" t="s">
        <v>3785</v>
      </c>
      <c r="C369" s="216" t="s">
        <v>1170</v>
      </c>
      <c r="D369" s="216" t="str">
        <f t="shared" si="7"/>
        <v>VBD21</v>
      </c>
      <c r="E369" t="s">
        <v>302</v>
      </c>
      <c r="H369" t="s">
        <v>3016</v>
      </c>
      <c r="I369" t="s">
        <v>2378</v>
      </c>
      <c r="J369" t="s">
        <v>802</v>
      </c>
      <c r="K369" t="s">
        <v>808</v>
      </c>
      <c r="L369">
        <v>1028.8499999999999</v>
      </c>
      <c r="M369">
        <v>365.86</v>
      </c>
      <c r="N369">
        <v>329.23</v>
      </c>
      <c r="O369">
        <v>299.29000000000002</v>
      </c>
      <c r="P369">
        <v>283.86</v>
      </c>
      <c r="Q369">
        <v>86</v>
      </c>
      <c r="AU369">
        <v>1028.8499999999999</v>
      </c>
      <c r="AV369">
        <v>365.86</v>
      </c>
      <c r="AW369">
        <v>329.23</v>
      </c>
      <c r="AX369">
        <v>299.29000000000002</v>
      </c>
      <c r="AY369">
        <v>283.86</v>
      </c>
      <c r="AZ369">
        <v>86</v>
      </c>
      <c r="BB369">
        <v>86</v>
      </c>
    </row>
    <row r="370" spans="1:54" x14ac:dyDescent="0.25">
      <c r="A370" t="s">
        <v>3017</v>
      </c>
      <c r="B370" s="216" t="s">
        <v>3786</v>
      </c>
      <c r="C370" s="216" t="s">
        <v>1171</v>
      </c>
      <c r="D370" s="216" t="str">
        <f t="shared" si="7"/>
        <v>VBD24</v>
      </c>
      <c r="E370" t="s">
        <v>304</v>
      </c>
      <c r="H370" t="s">
        <v>3017</v>
      </c>
      <c r="I370" t="s">
        <v>2378</v>
      </c>
      <c r="J370" t="s">
        <v>802</v>
      </c>
      <c r="K370" t="s">
        <v>808</v>
      </c>
      <c r="L370">
        <v>1088.72</v>
      </c>
      <c r="M370">
        <v>387.15</v>
      </c>
      <c r="N370">
        <v>348.39</v>
      </c>
      <c r="O370">
        <v>316.70999999999998</v>
      </c>
      <c r="P370">
        <v>300.38</v>
      </c>
      <c r="Q370">
        <v>94</v>
      </c>
      <c r="AU370">
        <v>1088.72</v>
      </c>
      <c r="AV370">
        <v>387.15</v>
      </c>
      <c r="AW370">
        <v>348.39</v>
      </c>
      <c r="AX370">
        <v>316.70999999999998</v>
      </c>
      <c r="AY370">
        <v>300.38</v>
      </c>
      <c r="AZ370">
        <v>94</v>
      </c>
      <c r="BB370">
        <v>94</v>
      </c>
    </row>
    <row r="371" spans="1:54" x14ac:dyDescent="0.25">
      <c r="A371" t="s">
        <v>3018</v>
      </c>
      <c r="B371" s="216" t="s">
        <v>3787</v>
      </c>
      <c r="C371" s="216" t="s">
        <v>1172</v>
      </c>
      <c r="D371" s="216" t="str">
        <f t="shared" si="7"/>
        <v>VBD27</v>
      </c>
      <c r="E371" t="s">
        <v>705</v>
      </c>
      <c r="H371" t="s">
        <v>3018</v>
      </c>
      <c r="I371" t="s">
        <v>2378</v>
      </c>
      <c r="J371" t="s">
        <v>802</v>
      </c>
      <c r="K371" t="s">
        <v>808</v>
      </c>
      <c r="L371">
        <v>1099.21</v>
      </c>
      <c r="M371">
        <v>390.88</v>
      </c>
      <c r="N371">
        <v>351.75</v>
      </c>
      <c r="O371">
        <v>319.76</v>
      </c>
      <c r="P371">
        <v>303.27</v>
      </c>
      <c r="Q371">
        <v>102</v>
      </c>
      <c r="AU371">
        <v>1099.21</v>
      </c>
      <c r="AV371">
        <v>390.88</v>
      </c>
      <c r="AW371">
        <v>351.75</v>
      </c>
      <c r="AX371">
        <v>319.76</v>
      </c>
      <c r="AY371">
        <v>303.27</v>
      </c>
      <c r="AZ371">
        <v>102</v>
      </c>
      <c r="BB371">
        <v>102</v>
      </c>
    </row>
    <row r="372" spans="1:54" x14ac:dyDescent="0.25">
      <c r="A372" t="s">
        <v>3019</v>
      </c>
      <c r="B372" s="216" t="s">
        <v>3788</v>
      </c>
      <c r="C372" s="216" t="s">
        <v>1173</v>
      </c>
      <c r="D372" s="216" t="str">
        <f t="shared" si="7"/>
        <v>VBD30</v>
      </c>
      <c r="E372" t="s">
        <v>706</v>
      </c>
      <c r="H372" t="s">
        <v>3019</v>
      </c>
      <c r="I372" t="s">
        <v>2378</v>
      </c>
      <c r="J372" t="s">
        <v>802</v>
      </c>
      <c r="K372" t="s">
        <v>808</v>
      </c>
      <c r="L372">
        <v>1133.8900000000001</v>
      </c>
      <c r="M372">
        <v>403.21</v>
      </c>
      <c r="N372">
        <v>362.85</v>
      </c>
      <c r="O372">
        <v>329.85</v>
      </c>
      <c r="P372">
        <v>312.83999999999997</v>
      </c>
      <c r="Q372">
        <v>108</v>
      </c>
      <c r="AU372">
        <v>1133.8900000000001</v>
      </c>
      <c r="AV372">
        <v>403.21</v>
      </c>
      <c r="AW372">
        <v>362.85</v>
      </c>
      <c r="AX372">
        <v>329.85</v>
      </c>
      <c r="AY372">
        <v>312.83999999999997</v>
      </c>
      <c r="AZ372">
        <v>108</v>
      </c>
      <c r="BB372">
        <v>108</v>
      </c>
    </row>
    <row r="373" spans="1:54" x14ac:dyDescent="0.25">
      <c r="A373" t="s">
        <v>3020</v>
      </c>
      <c r="B373" s="216" t="s">
        <v>3789</v>
      </c>
      <c r="C373" s="216" t="s">
        <v>1159</v>
      </c>
      <c r="D373" s="216" t="str">
        <f t="shared" si="7"/>
        <v>VB12</v>
      </c>
      <c r="E373" t="s">
        <v>150</v>
      </c>
      <c r="H373" t="s">
        <v>3020</v>
      </c>
      <c r="I373" t="s">
        <v>2378</v>
      </c>
      <c r="J373" t="s">
        <v>802</v>
      </c>
      <c r="K373" t="s">
        <v>808</v>
      </c>
      <c r="L373">
        <v>484.12</v>
      </c>
      <c r="M373">
        <v>172.15</v>
      </c>
      <c r="N373">
        <v>154.91999999999999</v>
      </c>
      <c r="O373">
        <v>140.83000000000001</v>
      </c>
      <c r="P373">
        <v>133.57</v>
      </c>
      <c r="Q373">
        <v>48</v>
      </c>
      <c r="AU373">
        <v>484.12</v>
      </c>
      <c r="AV373">
        <v>172.15</v>
      </c>
      <c r="AW373">
        <v>154.91999999999999</v>
      </c>
      <c r="AX373">
        <v>140.83000000000001</v>
      </c>
      <c r="AY373">
        <v>133.57</v>
      </c>
      <c r="AZ373">
        <v>48</v>
      </c>
      <c r="BB373">
        <v>48</v>
      </c>
    </row>
    <row r="374" spans="1:54" x14ac:dyDescent="0.25">
      <c r="A374" t="s">
        <v>3021</v>
      </c>
      <c r="B374" s="216" t="s">
        <v>3790</v>
      </c>
      <c r="C374" s="216" t="s">
        <v>1160</v>
      </c>
      <c r="D374" s="216" t="str">
        <f t="shared" si="7"/>
        <v>VB15</v>
      </c>
      <c r="E374" t="s">
        <v>158</v>
      </c>
      <c r="H374" t="s">
        <v>3021</v>
      </c>
      <c r="I374" t="s">
        <v>2378</v>
      </c>
      <c r="J374" t="s">
        <v>802</v>
      </c>
      <c r="K374" t="s">
        <v>808</v>
      </c>
      <c r="L374">
        <v>505.9</v>
      </c>
      <c r="M374">
        <v>179.9</v>
      </c>
      <c r="N374">
        <v>161.88999999999999</v>
      </c>
      <c r="O374">
        <v>147.16999999999999</v>
      </c>
      <c r="P374">
        <v>139.58000000000001</v>
      </c>
      <c r="Q374">
        <v>54</v>
      </c>
      <c r="AU374">
        <v>505.9</v>
      </c>
      <c r="AV374">
        <v>179.9</v>
      </c>
      <c r="AW374">
        <v>161.88999999999999</v>
      </c>
      <c r="AX374">
        <v>147.16999999999999</v>
      </c>
      <c r="AY374">
        <v>139.58000000000001</v>
      </c>
      <c r="AZ374">
        <v>54</v>
      </c>
      <c r="BB374">
        <v>54</v>
      </c>
    </row>
    <row r="375" spans="1:54" x14ac:dyDescent="0.25">
      <c r="A375" t="s">
        <v>3022</v>
      </c>
      <c r="B375" s="216" t="s">
        <v>3791</v>
      </c>
      <c r="C375" s="216" t="s">
        <v>1161</v>
      </c>
      <c r="D375" s="216" t="str">
        <f t="shared" si="7"/>
        <v>VB18</v>
      </c>
      <c r="E375" t="s">
        <v>167</v>
      </c>
      <c r="H375" t="s">
        <v>3022</v>
      </c>
      <c r="I375" t="s">
        <v>2378</v>
      </c>
      <c r="J375" t="s">
        <v>802</v>
      </c>
      <c r="K375" t="s">
        <v>808</v>
      </c>
      <c r="L375">
        <v>532.71</v>
      </c>
      <c r="M375">
        <v>189.43</v>
      </c>
      <c r="N375">
        <v>170.47</v>
      </c>
      <c r="O375">
        <v>154.97</v>
      </c>
      <c r="P375">
        <v>146.97999999999999</v>
      </c>
      <c r="Q375">
        <v>60</v>
      </c>
      <c r="AU375">
        <v>532.71</v>
      </c>
      <c r="AV375">
        <v>189.43</v>
      </c>
      <c r="AW375">
        <v>170.47</v>
      </c>
      <c r="AX375">
        <v>154.97</v>
      </c>
      <c r="AY375">
        <v>146.97999999999999</v>
      </c>
      <c r="AZ375">
        <v>60</v>
      </c>
      <c r="BB375">
        <v>60</v>
      </c>
    </row>
    <row r="376" spans="1:54" x14ac:dyDescent="0.25">
      <c r="A376" t="s">
        <v>3023</v>
      </c>
      <c r="B376" s="216" t="s">
        <v>3792</v>
      </c>
      <c r="C376" s="216" t="s">
        <v>1162</v>
      </c>
      <c r="D376" s="216" t="str">
        <f t="shared" si="7"/>
        <v>VB21</v>
      </c>
      <c r="E376" t="s">
        <v>700</v>
      </c>
      <c r="H376" t="s">
        <v>3023</v>
      </c>
      <c r="I376" t="s">
        <v>2378</v>
      </c>
      <c r="J376" t="s">
        <v>802</v>
      </c>
      <c r="K376" t="s">
        <v>808</v>
      </c>
      <c r="L376">
        <v>554.57000000000005</v>
      </c>
      <c r="M376">
        <v>197.21</v>
      </c>
      <c r="N376">
        <v>177.46</v>
      </c>
      <c r="O376">
        <v>161.32</v>
      </c>
      <c r="P376">
        <v>153.01</v>
      </c>
      <c r="Q376">
        <v>66</v>
      </c>
      <c r="AU376">
        <v>554.57000000000005</v>
      </c>
      <c r="AV376">
        <v>197.21</v>
      </c>
      <c r="AW376">
        <v>177.46</v>
      </c>
      <c r="AX376">
        <v>161.32</v>
      </c>
      <c r="AY376">
        <v>153.01</v>
      </c>
      <c r="AZ376">
        <v>66</v>
      </c>
      <c r="BB376">
        <v>66</v>
      </c>
    </row>
    <row r="377" spans="1:54" x14ac:dyDescent="0.25">
      <c r="A377" t="s">
        <v>3024</v>
      </c>
      <c r="B377" s="216" t="s">
        <v>3793</v>
      </c>
      <c r="C377" s="216" t="s">
        <v>1163</v>
      </c>
      <c r="D377" s="216" t="str">
        <f t="shared" si="7"/>
        <v>VB24</v>
      </c>
      <c r="E377" t="s">
        <v>701</v>
      </c>
      <c r="H377" t="s">
        <v>3024</v>
      </c>
      <c r="I377" t="s">
        <v>2378</v>
      </c>
      <c r="J377" t="s">
        <v>802</v>
      </c>
      <c r="K377" t="s">
        <v>808</v>
      </c>
      <c r="L377">
        <v>626.36</v>
      </c>
      <c r="M377">
        <v>222.73</v>
      </c>
      <c r="N377">
        <v>200.44</v>
      </c>
      <c r="O377">
        <v>182.21</v>
      </c>
      <c r="P377">
        <v>172.81</v>
      </c>
      <c r="Q377">
        <v>72</v>
      </c>
      <c r="AU377">
        <v>626.36</v>
      </c>
      <c r="AV377">
        <v>222.73</v>
      </c>
      <c r="AW377">
        <v>200.44</v>
      </c>
      <c r="AX377">
        <v>182.21</v>
      </c>
      <c r="AY377">
        <v>172.81</v>
      </c>
      <c r="AZ377">
        <v>72</v>
      </c>
      <c r="BB377">
        <v>72</v>
      </c>
    </row>
    <row r="378" spans="1:54" x14ac:dyDescent="0.25">
      <c r="A378" t="s">
        <v>3025</v>
      </c>
      <c r="B378" s="216" t="s">
        <v>3794</v>
      </c>
      <c r="C378" s="216" t="s">
        <v>1164</v>
      </c>
      <c r="D378" s="216" t="str">
        <f t="shared" si="7"/>
        <v>VB27</v>
      </c>
      <c r="E378" t="s">
        <v>702</v>
      </c>
      <c r="H378" t="s">
        <v>3025</v>
      </c>
      <c r="I378" t="s">
        <v>2378</v>
      </c>
      <c r="J378" t="s">
        <v>802</v>
      </c>
      <c r="K378" t="s">
        <v>808</v>
      </c>
      <c r="L378">
        <v>649.05999999999995</v>
      </c>
      <c r="M378">
        <v>230.81</v>
      </c>
      <c r="N378">
        <v>207.7</v>
      </c>
      <c r="O378">
        <v>188.81</v>
      </c>
      <c r="P378">
        <v>179.08</v>
      </c>
      <c r="Q378">
        <v>78</v>
      </c>
      <c r="AU378">
        <v>649.05999999999995</v>
      </c>
      <c r="AV378">
        <v>230.81</v>
      </c>
      <c r="AW378">
        <v>207.7</v>
      </c>
      <c r="AX378">
        <v>188.81</v>
      </c>
      <c r="AY378">
        <v>179.08</v>
      </c>
      <c r="AZ378">
        <v>78</v>
      </c>
      <c r="BB378">
        <v>78</v>
      </c>
    </row>
    <row r="379" spans="1:54" x14ac:dyDescent="0.25">
      <c r="A379" t="s">
        <v>3026</v>
      </c>
      <c r="B379" s="216" t="s">
        <v>3795</v>
      </c>
      <c r="C379" s="216" t="s">
        <v>1165</v>
      </c>
      <c r="D379" s="216" t="str">
        <f t="shared" si="7"/>
        <v>VB30</v>
      </c>
      <c r="E379" t="s">
        <v>703</v>
      </c>
      <c r="H379" t="s">
        <v>3026</v>
      </c>
      <c r="I379" t="s">
        <v>2378</v>
      </c>
      <c r="J379" t="s">
        <v>802</v>
      </c>
      <c r="K379" t="s">
        <v>808</v>
      </c>
      <c r="L379">
        <v>663.93</v>
      </c>
      <c r="M379">
        <v>236.09</v>
      </c>
      <c r="N379">
        <v>212.46</v>
      </c>
      <c r="O379">
        <v>193.14</v>
      </c>
      <c r="P379">
        <v>183.18</v>
      </c>
      <c r="Q379">
        <v>83</v>
      </c>
      <c r="AU379">
        <v>663.93</v>
      </c>
      <c r="AV379">
        <v>236.09</v>
      </c>
      <c r="AW379">
        <v>212.46</v>
      </c>
      <c r="AX379">
        <v>193.14</v>
      </c>
      <c r="AY379">
        <v>183.18</v>
      </c>
      <c r="AZ379">
        <v>83</v>
      </c>
      <c r="BB379">
        <v>83</v>
      </c>
    </row>
    <row r="380" spans="1:54" x14ac:dyDescent="0.25">
      <c r="A380" t="s">
        <v>3027</v>
      </c>
      <c r="B380" s="216" t="s">
        <v>3796</v>
      </c>
      <c r="C380" s="216" t="s">
        <v>1166</v>
      </c>
      <c r="D380" s="216" t="str">
        <f t="shared" si="7"/>
        <v>VB33</v>
      </c>
      <c r="E380" t="s">
        <v>704</v>
      </c>
      <c r="H380" t="s">
        <v>3027</v>
      </c>
      <c r="I380" t="s">
        <v>2378</v>
      </c>
      <c r="J380" t="s">
        <v>802</v>
      </c>
      <c r="K380" t="s">
        <v>808</v>
      </c>
      <c r="L380">
        <v>713.67</v>
      </c>
      <c r="M380">
        <v>253.78</v>
      </c>
      <c r="N380">
        <v>228.37</v>
      </c>
      <c r="O380">
        <v>207.61</v>
      </c>
      <c r="P380">
        <v>196.9</v>
      </c>
      <c r="Q380">
        <v>90</v>
      </c>
      <c r="AU380">
        <v>713.67</v>
      </c>
      <c r="AV380">
        <v>253.78</v>
      </c>
      <c r="AW380">
        <v>228.37</v>
      </c>
      <c r="AX380">
        <v>207.61</v>
      </c>
      <c r="AY380">
        <v>196.9</v>
      </c>
      <c r="AZ380">
        <v>90</v>
      </c>
      <c r="BB380">
        <v>90</v>
      </c>
    </row>
    <row r="381" spans="1:54" x14ac:dyDescent="0.25">
      <c r="A381" t="s">
        <v>3028</v>
      </c>
      <c r="B381" s="216" t="s">
        <v>3797</v>
      </c>
      <c r="C381" s="216" t="s">
        <v>1174</v>
      </c>
      <c r="D381" s="216" t="str">
        <f t="shared" si="7"/>
        <v>VSB21</v>
      </c>
      <c r="E381" t="s">
        <v>707</v>
      </c>
      <c r="H381" t="s">
        <v>3028</v>
      </c>
      <c r="I381" t="s">
        <v>2378</v>
      </c>
      <c r="J381" t="s">
        <v>802</v>
      </c>
      <c r="K381" t="s">
        <v>808</v>
      </c>
      <c r="L381">
        <v>327.89</v>
      </c>
      <c r="M381">
        <v>116.6</v>
      </c>
      <c r="N381">
        <v>104.93</v>
      </c>
      <c r="O381">
        <v>95.38</v>
      </c>
      <c r="P381">
        <v>90.47</v>
      </c>
      <c r="Q381">
        <v>52</v>
      </c>
      <c r="AU381">
        <v>327.89</v>
      </c>
      <c r="AV381">
        <v>116.6</v>
      </c>
      <c r="AW381">
        <v>104.93</v>
      </c>
      <c r="AX381">
        <v>95.38</v>
      </c>
      <c r="AY381">
        <v>90.47</v>
      </c>
      <c r="AZ381">
        <v>52</v>
      </c>
      <c r="BB381">
        <v>52</v>
      </c>
    </row>
    <row r="382" spans="1:54" x14ac:dyDescent="0.25">
      <c r="A382" t="s">
        <v>3029</v>
      </c>
      <c r="B382" s="216" t="s">
        <v>3798</v>
      </c>
      <c r="C382" s="216" t="s">
        <v>1175</v>
      </c>
      <c r="D382" s="216" t="str">
        <f t="shared" si="7"/>
        <v>VSB24</v>
      </c>
      <c r="E382" t="s">
        <v>181</v>
      </c>
      <c r="H382" t="s">
        <v>3029</v>
      </c>
      <c r="I382" t="s">
        <v>2378</v>
      </c>
      <c r="J382" t="s">
        <v>802</v>
      </c>
      <c r="K382" t="s">
        <v>808</v>
      </c>
      <c r="L382">
        <v>387.27</v>
      </c>
      <c r="M382">
        <v>137.71</v>
      </c>
      <c r="N382">
        <v>123.93</v>
      </c>
      <c r="O382">
        <v>112.66</v>
      </c>
      <c r="P382">
        <v>106.85</v>
      </c>
      <c r="Q382">
        <v>57</v>
      </c>
      <c r="AU382">
        <v>387.27</v>
      </c>
      <c r="AV382">
        <v>137.71</v>
      </c>
      <c r="AW382">
        <v>123.93</v>
      </c>
      <c r="AX382">
        <v>112.66</v>
      </c>
      <c r="AY382">
        <v>106.85</v>
      </c>
      <c r="AZ382">
        <v>57</v>
      </c>
      <c r="BB382">
        <v>57</v>
      </c>
    </row>
    <row r="383" spans="1:54" x14ac:dyDescent="0.25">
      <c r="A383" t="s">
        <v>3030</v>
      </c>
      <c r="B383" s="216" t="s">
        <v>3799</v>
      </c>
      <c r="C383" s="216" t="s">
        <v>1176</v>
      </c>
      <c r="D383" s="216" t="str">
        <f t="shared" si="7"/>
        <v>VSB27</v>
      </c>
      <c r="E383" t="s">
        <v>198</v>
      </c>
      <c r="H383" t="s">
        <v>3030</v>
      </c>
      <c r="I383" t="s">
        <v>2378</v>
      </c>
      <c r="J383" t="s">
        <v>802</v>
      </c>
      <c r="K383" t="s">
        <v>808</v>
      </c>
      <c r="L383">
        <v>408.85</v>
      </c>
      <c r="M383">
        <v>145.38999999999999</v>
      </c>
      <c r="N383">
        <v>130.83000000000001</v>
      </c>
      <c r="O383">
        <v>118.93</v>
      </c>
      <c r="P383">
        <v>112.8</v>
      </c>
      <c r="Q383">
        <v>63</v>
      </c>
      <c r="AU383">
        <v>408.85</v>
      </c>
      <c r="AV383">
        <v>145.38999999999999</v>
      </c>
      <c r="AW383">
        <v>130.83000000000001</v>
      </c>
      <c r="AX383">
        <v>118.93</v>
      </c>
      <c r="AY383">
        <v>112.8</v>
      </c>
      <c r="AZ383">
        <v>63</v>
      </c>
      <c r="BB383">
        <v>63</v>
      </c>
    </row>
    <row r="384" spans="1:54" x14ac:dyDescent="0.25">
      <c r="A384" t="s">
        <v>3031</v>
      </c>
      <c r="B384" s="216" t="s">
        <v>3800</v>
      </c>
      <c r="C384" s="216" t="s">
        <v>1177</v>
      </c>
      <c r="D384" s="216" t="str">
        <f t="shared" si="7"/>
        <v>VSB30</v>
      </c>
      <c r="E384" t="s">
        <v>203</v>
      </c>
      <c r="H384" t="s">
        <v>3031</v>
      </c>
      <c r="I384" t="s">
        <v>2378</v>
      </c>
      <c r="J384" t="s">
        <v>802</v>
      </c>
      <c r="K384" t="s">
        <v>808</v>
      </c>
      <c r="L384">
        <v>415.49</v>
      </c>
      <c r="M384">
        <v>147.75</v>
      </c>
      <c r="N384">
        <v>132.96</v>
      </c>
      <c r="O384">
        <v>120.87</v>
      </c>
      <c r="P384">
        <v>114.63</v>
      </c>
      <c r="Q384">
        <v>64</v>
      </c>
      <c r="AU384">
        <v>415.49</v>
      </c>
      <c r="AV384">
        <v>147.75</v>
      </c>
      <c r="AW384">
        <v>132.96</v>
      </c>
      <c r="AX384">
        <v>120.87</v>
      </c>
      <c r="AY384">
        <v>114.63</v>
      </c>
      <c r="AZ384">
        <v>64</v>
      </c>
      <c r="BB384">
        <v>64</v>
      </c>
    </row>
    <row r="385" spans="1:54" x14ac:dyDescent="0.25">
      <c r="A385" t="s">
        <v>3032</v>
      </c>
      <c r="B385" s="216" t="s">
        <v>3801</v>
      </c>
      <c r="C385" s="216" t="s">
        <v>1178</v>
      </c>
      <c r="D385" s="216" t="str">
        <f t="shared" si="7"/>
        <v>VSB33</v>
      </c>
      <c r="E385" t="s">
        <v>219</v>
      </c>
      <c r="H385" t="s">
        <v>3032</v>
      </c>
      <c r="I385" t="s">
        <v>2378</v>
      </c>
      <c r="J385" t="s">
        <v>802</v>
      </c>
      <c r="K385" t="s">
        <v>808</v>
      </c>
      <c r="L385">
        <v>436.22</v>
      </c>
      <c r="M385">
        <v>155.12</v>
      </c>
      <c r="N385">
        <v>139.59</v>
      </c>
      <c r="O385">
        <v>126.9</v>
      </c>
      <c r="P385">
        <v>120.35</v>
      </c>
      <c r="Q385">
        <v>70</v>
      </c>
      <c r="AU385">
        <v>436.22</v>
      </c>
      <c r="AV385">
        <v>155.12</v>
      </c>
      <c r="AW385">
        <v>139.59</v>
      </c>
      <c r="AX385">
        <v>126.9</v>
      </c>
      <c r="AY385">
        <v>120.35</v>
      </c>
      <c r="AZ385">
        <v>70</v>
      </c>
      <c r="BB385">
        <v>70</v>
      </c>
    </row>
    <row r="386" spans="1:54" x14ac:dyDescent="0.25">
      <c r="A386" t="s">
        <v>3033</v>
      </c>
      <c r="B386" s="216" t="s">
        <v>3802</v>
      </c>
      <c r="C386" s="216" t="s">
        <v>1179</v>
      </c>
      <c r="D386" s="216" t="str">
        <f t="shared" si="7"/>
        <v>VSB36</v>
      </c>
      <c r="E386" t="s">
        <v>225</v>
      </c>
      <c r="H386" t="s">
        <v>3033</v>
      </c>
      <c r="I386" t="s">
        <v>2378</v>
      </c>
      <c r="J386" t="s">
        <v>802</v>
      </c>
      <c r="K386" t="s">
        <v>808</v>
      </c>
      <c r="L386">
        <v>453.37</v>
      </c>
      <c r="M386">
        <v>161.22</v>
      </c>
      <c r="N386">
        <v>145.08000000000001</v>
      </c>
      <c r="O386">
        <v>131.88999999999999</v>
      </c>
      <c r="P386">
        <v>125.09</v>
      </c>
      <c r="Q386">
        <v>75</v>
      </c>
      <c r="AU386">
        <v>453.37</v>
      </c>
      <c r="AV386">
        <v>161.22</v>
      </c>
      <c r="AW386">
        <v>145.08000000000001</v>
      </c>
      <c r="AX386">
        <v>131.88999999999999</v>
      </c>
      <c r="AY386">
        <v>125.09</v>
      </c>
      <c r="AZ386">
        <v>75</v>
      </c>
      <c r="BB386">
        <v>75</v>
      </c>
    </row>
    <row r="387" spans="1:54" x14ac:dyDescent="0.25">
      <c r="A387" t="s">
        <v>3034</v>
      </c>
      <c r="B387" s="216" t="s">
        <v>3803</v>
      </c>
      <c r="C387" s="216" t="s">
        <v>1250</v>
      </c>
      <c r="D387" s="216" t="str">
        <f t="shared" si="7"/>
        <v>WDC2430</v>
      </c>
      <c r="E387" t="s">
        <v>214</v>
      </c>
      <c r="H387" t="s">
        <v>3034</v>
      </c>
      <c r="I387" t="s">
        <v>2378</v>
      </c>
      <c r="J387" t="s">
        <v>802</v>
      </c>
      <c r="K387" t="s">
        <v>809</v>
      </c>
      <c r="L387">
        <v>367.51</v>
      </c>
      <c r="M387">
        <v>130.69</v>
      </c>
      <c r="N387">
        <v>117.6</v>
      </c>
      <c r="O387">
        <v>106.91</v>
      </c>
      <c r="P387">
        <v>101.4</v>
      </c>
      <c r="Q387">
        <v>79</v>
      </c>
      <c r="AU387">
        <v>367.51</v>
      </c>
      <c r="AV387">
        <v>130.69</v>
      </c>
      <c r="AW387">
        <v>117.6</v>
      </c>
      <c r="AX387">
        <v>106.91</v>
      </c>
      <c r="AY387">
        <v>101.4</v>
      </c>
      <c r="AZ387">
        <v>79</v>
      </c>
      <c r="BB387">
        <v>79</v>
      </c>
    </row>
    <row r="388" spans="1:54" x14ac:dyDescent="0.25">
      <c r="A388" t="s">
        <v>3035</v>
      </c>
      <c r="B388" s="216" t="s">
        <v>3804</v>
      </c>
      <c r="C388" s="216" t="s">
        <v>1251</v>
      </c>
      <c r="D388" s="216" t="str">
        <f t="shared" si="7"/>
        <v>WDC2436</v>
      </c>
      <c r="E388" t="s">
        <v>236</v>
      </c>
      <c r="H388" t="s">
        <v>3035</v>
      </c>
      <c r="I388" t="s">
        <v>2378</v>
      </c>
      <c r="J388" t="s">
        <v>802</v>
      </c>
      <c r="K388" t="s">
        <v>809</v>
      </c>
      <c r="L388">
        <v>388.84</v>
      </c>
      <c r="M388">
        <v>138.27000000000001</v>
      </c>
      <c r="N388">
        <v>124.43</v>
      </c>
      <c r="O388">
        <v>113.11</v>
      </c>
      <c r="P388">
        <v>107.28</v>
      </c>
      <c r="Q388">
        <v>87</v>
      </c>
      <c r="AU388">
        <v>388.84</v>
      </c>
      <c r="AV388">
        <v>138.27000000000001</v>
      </c>
      <c r="AW388">
        <v>124.43</v>
      </c>
      <c r="AX388">
        <v>113.11</v>
      </c>
      <c r="AY388">
        <v>107.28</v>
      </c>
      <c r="AZ388">
        <v>87</v>
      </c>
      <c r="BB388">
        <v>87</v>
      </c>
    </row>
    <row r="389" spans="1:54" x14ac:dyDescent="0.25">
      <c r="A389" t="s">
        <v>3036</v>
      </c>
      <c r="B389" s="216" t="s">
        <v>3805</v>
      </c>
      <c r="C389" s="216" t="s">
        <v>1252</v>
      </c>
      <c r="D389" s="216" t="str">
        <f t="shared" si="7"/>
        <v>WDC2439</v>
      </c>
      <c r="E389" t="s">
        <v>721</v>
      </c>
      <c r="H389" t="s">
        <v>3036</v>
      </c>
      <c r="I389" t="s">
        <v>2378</v>
      </c>
      <c r="J389" t="s">
        <v>802</v>
      </c>
      <c r="K389" t="s">
        <v>809</v>
      </c>
      <c r="L389">
        <v>422.48</v>
      </c>
      <c r="M389">
        <v>150.22999999999999</v>
      </c>
      <c r="N389">
        <v>135.19</v>
      </c>
      <c r="O389">
        <v>122.9</v>
      </c>
      <c r="P389">
        <v>116.56</v>
      </c>
      <c r="Q389">
        <v>100</v>
      </c>
      <c r="AU389">
        <v>422.48</v>
      </c>
      <c r="AV389">
        <v>150.22999999999999</v>
      </c>
      <c r="AW389">
        <v>135.19</v>
      </c>
      <c r="AX389">
        <v>122.9</v>
      </c>
      <c r="AY389">
        <v>116.56</v>
      </c>
      <c r="AZ389">
        <v>100</v>
      </c>
      <c r="BB389">
        <v>100</v>
      </c>
    </row>
    <row r="390" spans="1:54" x14ac:dyDescent="0.25">
      <c r="A390" t="s">
        <v>3037</v>
      </c>
      <c r="B390" s="216" t="s">
        <v>3806</v>
      </c>
      <c r="C390" s="216" t="s">
        <v>1253</v>
      </c>
      <c r="D390" s="216" t="str">
        <f t="shared" si="7"/>
        <v>WDC2442</v>
      </c>
      <c r="E390" t="s">
        <v>248</v>
      </c>
      <c r="H390" t="s">
        <v>3037</v>
      </c>
      <c r="I390" t="s">
        <v>2378</v>
      </c>
      <c r="J390" t="s">
        <v>802</v>
      </c>
      <c r="K390" t="s">
        <v>809</v>
      </c>
      <c r="L390">
        <v>439.07</v>
      </c>
      <c r="M390">
        <v>156.13</v>
      </c>
      <c r="N390">
        <v>140.5</v>
      </c>
      <c r="O390">
        <v>127.73</v>
      </c>
      <c r="P390">
        <v>121.14</v>
      </c>
      <c r="Q390">
        <v>81</v>
      </c>
      <c r="AU390">
        <v>439.07</v>
      </c>
      <c r="AV390">
        <v>156.13</v>
      </c>
      <c r="AW390">
        <v>140.5</v>
      </c>
      <c r="AX390">
        <v>127.73</v>
      </c>
      <c r="AY390">
        <v>121.14</v>
      </c>
      <c r="AZ390">
        <v>81</v>
      </c>
      <c r="BB390">
        <v>81</v>
      </c>
    </row>
    <row r="391" spans="1:54" x14ac:dyDescent="0.25">
      <c r="A391" t="s">
        <v>3038</v>
      </c>
      <c r="B391" s="216" t="s">
        <v>3807</v>
      </c>
      <c r="C391" s="216" t="s">
        <v>1260</v>
      </c>
      <c r="D391" s="216" t="str">
        <f t="shared" si="7"/>
        <v>WLU3012</v>
      </c>
      <c r="E391" t="s">
        <v>728</v>
      </c>
      <c r="H391" t="s">
        <v>3038</v>
      </c>
      <c r="I391" t="s">
        <v>2378</v>
      </c>
      <c r="J391" t="s">
        <v>802</v>
      </c>
      <c r="K391" t="s">
        <v>809</v>
      </c>
      <c r="L391">
        <v>808.14</v>
      </c>
      <c r="M391">
        <v>287.38</v>
      </c>
      <c r="N391">
        <v>258.61</v>
      </c>
      <c r="O391">
        <v>235.09</v>
      </c>
      <c r="P391">
        <v>222.97</v>
      </c>
      <c r="Q391">
        <v>34</v>
      </c>
      <c r="AU391">
        <v>808.14</v>
      </c>
      <c r="AV391">
        <v>287.38</v>
      </c>
      <c r="AW391">
        <v>258.61</v>
      </c>
      <c r="AX391">
        <v>235.09</v>
      </c>
      <c r="AY391">
        <v>222.97</v>
      </c>
      <c r="AZ391">
        <v>34</v>
      </c>
      <c r="BB391">
        <v>34</v>
      </c>
    </row>
    <row r="392" spans="1:54" x14ac:dyDescent="0.25">
      <c r="A392" t="s">
        <v>3039</v>
      </c>
      <c r="B392" s="216" t="s">
        <v>3808</v>
      </c>
      <c r="C392" s="216" t="s">
        <v>1259</v>
      </c>
      <c r="D392" s="216" t="str">
        <f t="shared" si="7"/>
        <v>WLU301224</v>
      </c>
      <c r="E392" t="s">
        <v>727</v>
      </c>
      <c r="H392" t="s">
        <v>3039</v>
      </c>
      <c r="I392" t="s">
        <v>2378</v>
      </c>
      <c r="J392" t="s">
        <v>802</v>
      </c>
      <c r="K392" t="s">
        <v>809</v>
      </c>
      <c r="L392">
        <v>845.3</v>
      </c>
      <c r="M392">
        <v>300.58999999999997</v>
      </c>
      <c r="N392">
        <v>270.5</v>
      </c>
      <c r="O392">
        <v>245.9</v>
      </c>
      <c r="P392">
        <v>233.22</v>
      </c>
      <c r="Q392">
        <v>50</v>
      </c>
      <c r="AU392">
        <v>845.3</v>
      </c>
      <c r="AV392">
        <v>300.58999999999997</v>
      </c>
      <c r="AW392">
        <v>270.5</v>
      </c>
      <c r="AX392">
        <v>245.9</v>
      </c>
      <c r="AY392">
        <v>233.22</v>
      </c>
      <c r="AZ392">
        <v>50</v>
      </c>
      <c r="BB392">
        <v>50</v>
      </c>
    </row>
    <row r="393" spans="1:54" x14ac:dyDescent="0.25">
      <c r="A393" t="s">
        <v>3040</v>
      </c>
      <c r="B393" s="216" t="s">
        <v>3809</v>
      </c>
      <c r="C393" s="216" t="s">
        <v>1262</v>
      </c>
      <c r="D393" s="216" t="str">
        <f t="shared" si="7"/>
        <v>WLU3015</v>
      </c>
      <c r="E393" t="s">
        <v>730</v>
      </c>
      <c r="H393" t="s">
        <v>3040</v>
      </c>
      <c r="I393" t="s">
        <v>2378</v>
      </c>
      <c r="J393" t="s">
        <v>802</v>
      </c>
      <c r="K393" t="s">
        <v>809</v>
      </c>
      <c r="L393">
        <v>823.47</v>
      </c>
      <c r="M393">
        <v>292.83</v>
      </c>
      <c r="N393">
        <v>263.51</v>
      </c>
      <c r="O393">
        <v>239.55</v>
      </c>
      <c r="P393">
        <v>227.2</v>
      </c>
      <c r="Q393">
        <v>37</v>
      </c>
      <c r="AU393">
        <v>823.47</v>
      </c>
      <c r="AV393">
        <v>292.83</v>
      </c>
      <c r="AW393">
        <v>263.51</v>
      </c>
      <c r="AX393">
        <v>239.55</v>
      </c>
      <c r="AY393">
        <v>227.2</v>
      </c>
      <c r="AZ393">
        <v>37</v>
      </c>
      <c r="BB393">
        <v>37</v>
      </c>
    </row>
    <row r="394" spans="1:54" x14ac:dyDescent="0.25">
      <c r="A394" t="s">
        <v>3041</v>
      </c>
      <c r="B394" s="216" t="s">
        <v>3810</v>
      </c>
      <c r="C394" s="216" t="s">
        <v>1261</v>
      </c>
      <c r="D394" s="216" t="str">
        <f t="shared" si="7"/>
        <v>WLU301524</v>
      </c>
      <c r="E394" t="s">
        <v>729</v>
      </c>
      <c r="H394" t="s">
        <v>3041</v>
      </c>
      <c r="I394" t="s">
        <v>2378</v>
      </c>
      <c r="J394" t="s">
        <v>802</v>
      </c>
      <c r="K394" t="s">
        <v>809</v>
      </c>
      <c r="L394">
        <v>857.22</v>
      </c>
      <c r="M394">
        <v>304.83</v>
      </c>
      <c r="N394">
        <v>274.31</v>
      </c>
      <c r="O394">
        <v>249.37</v>
      </c>
      <c r="P394">
        <v>236.51</v>
      </c>
      <c r="Q394">
        <v>53</v>
      </c>
      <c r="AU394">
        <v>857.22</v>
      </c>
      <c r="AV394">
        <v>304.83</v>
      </c>
      <c r="AW394">
        <v>274.31</v>
      </c>
      <c r="AX394">
        <v>249.37</v>
      </c>
      <c r="AY394">
        <v>236.51</v>
      </c>
      <c r="AZ394">
        <v>53</v>
      </c>
      <c r="BB394">
        <v>53</v>
      </c>
    </row>
    <row r="395" spans="1:54" x14ac:dyDescent="0.25">
      <c r="A395" t="s">
        <v>3042</v>
      </c>
      <c r="B395" s="216" t="s">
        <v>3811</v>
      </c>
      <c r="C395" s="216" t="s">
        <v>1264</v>
      </c>
      <c r="D395" s="216" t="str">
        <f t="shared" si="7"/>
        <v>WLU3018</v>
      </c>
      <c r="E395" t="s">
        <v>732</v>
      </c>
      <c r="H395" t="s">
        <v>3042</v>
      </c>
      <c r="I395" t="s">
        <v>2378</v>
      </c>
      <c r="J395" t="s">
        <v>802</v>
      </c>
      <c r="K395" t="s">
        <v>809</v>
      </c>
      <c r="L395">
        <v>890.82</v>
      </c>
      <c r="M395">
        <v>316.77999999999997</v>
      </c>
      <c r="N395">
        <v>285.06</v>
      </c>
      <c r="O395">
        <v>259.14</v>
      </c>
      <c r="P395">
        <v>245.78</v>
      </c>
      <c r="Q395">
        <v>41</v>
      </c>
      <c r="AU395">
        <v>890.82</v>
      </c>
      <c r="AV395">
        <v>316.77999999999997</v>
      </c>
      <c r="AW395">
        <v>285.06</v>
      </c>
      <c r="AX395">
        <v>259.14</v>
      </c>
      <c r="AY395">
        <v>245.78</v>
      </c>
      <c r="AZ395">
        <v>41</v>
      </c>
      <c r="BB395">
        <v>41</v>
      </c>
    </row>
    <row r="396" spans="1:54" x14ac:dyDescent="0.25">
      <c r="A396" t="s">
        <v>3043</v>
      </c>
      <c r="B396" s="216" t="s">
        <v>3812</v>
      </c>
      <c r="C396" s="216" t="s">
        <v>1263</v>
      </c>
      <c r="D396" s="216" t="str">
        <f t="shared" si="7"/>
        <v>WLU301824</v>
      </c>
      <c r="E396" t="s">
        <v>731</v>
      </c>
      <c r="H396" t="s">
        <v>3043</v>
      </c>
      <c r="I396" t="s">
        <v>2378</v>
      </c>
      <c r="J396" t="s">
        <v>802</v>
      </c>
      <c r="K396" t="s">
        <v>809</v>
      </c>
      <c r="L396">
        <v>926.93</v>
      </c>
      <c r="M396">
        <v>329.62</v>
      </c>
      <c r="N396">
        <v>296.62</v>
      </c>
      <c r="O396">
        <v>269.64</v>
      </c>
      <c r="P396">
        <v>255.74</v>
      </c>
      <c r="Q396">
        <v>59</v>
      </c>
      <c r="AU396">
        <v>926.93</v>
      </c>
      <c r="AV396">
        <v>329.62</v>
      </c>
      <c r="AW396">
        <v>296.62</v>
      </c>
      <c r="AX396">
        <v>269.64</v>
      </c>
      <c r="AY396">
        <v>255.74</v>
      </c>
      <c r="AZ396">
        <v>59</v>
      </c>
      <c r="BB396">
        <v>59</v>
      </c>
    </row>
    <row r="397" spans="1:54" x14ac:dyDescent="0.25">
      <c r="A397" t="s">
        <v>3044</v>
      </c>
      <c r="B397" s="216" t="s">
        <v>3813</v>
      </c>
      <c r="C397" s="216" t="s">
        <v>1266</v>
      </c>
      <c r="D397" s="216" t="str">
        <f t="shared" si="7"/>
        <v>WLU3021</v>
      </c>
      <c r="E397" t="s">
        <v>734</v>
      </c>
      <c r="H397" t="s">
        <v>3044</v>
      </c>
      <c r="I397" t="s">
        <v>2378</v>
      </c>
      <c r="J397" t="s">
        <v>802</v>
      </c>
      <c r="K397" t="s">
        <v>809</v>
      </c>
      <c r="L397">
        <v>914.74</v>
      </c>
      <c r="M397">
        <v>325.27999999999997</v>
      </c>
      <c r="N397">
        <v>292.72000000000003</v>
      </c>
      <c r="O397">
        <v>266.10000000000002</v>
      </c>
      <c r="P397">
        <v>252.38</v>
      </c>
      <c r="Q397">
        <v>48</v>
      </c>
      <c r="AU397">
        <v>914.74</v>
      </c>
      <c r="AV397">
        <v>325.27999999999997</v>
      </c>
      <c r="AW397">
        <v>292.72000000000003</v>
      </c>
      <c r="AX397">
        <v>266.10000000000002</v>
      </c>
      <c r="AY397">
        <v>252.38</v>
      </c>
      <c r="AZ397">
        <v>48</v>
      </c>
      <c r="BB397">
        <v>48</v>
      </c>
    </row>
    <row r="398" spans="1:54" x14ac:dyDescent="0.25">
      <c r="A398" t="s">
        <v>3045</v>
      </c>
      <c r="B398" s="216" t="s">
        <v>3814</v>
      </c>
      <c r="C398" s="216" t="s">
        <v>1265</v>
      </c>
      <c r="D398" s="216" t="str">
        <f t="shared" si="7"/>
        <v>WLU302124</v>
      </c>
      <c r="E398" t="s">
        <v>733</v>
      </c>
      <c r="H398" t="s">
        <v>3045</v>
      </c>
      <c r="I398" t="s">
        <v>2378</v>
      </c>
      <c r="J398" t="s">
        <v>802</v>
      </c>
      <c r="K398" t="s">
        <v>809</v>
      </c>
      <c r="L398">
        <v>943.76</v>
      </c>
      <c r="M398">
        <v>335.6</v>
      </c>
      <c r="N398">
        <v>302</v>
      </c>
      <c r="O398">
        <v>274.54000000000002</v>
      </c>
      <c r="P398">
        <v>260.38</v>
      </c>
      <c r="Q398">
        <v>63</v>
      </c>
      <c r="AU398">
        <v>943.76</v>
      </c>
      <c r="AV398">
        <v>335.6</v>
      </c>
      <c r="AW398">
        <v>302</v>
      </c>
      <c r="AX398">
        <v>274.54000000000002</v>
      </c>
      <c r="AY398">
        <v>260.38</v>
      </c>
      <c r="AZ398">
        <v>63</v>
      </c>
      <c r="BB398">
        <v>63</v>
      </c>
    </row>
    <row r="399" spans="1:54" x14ac:dyDescent="0.25">
      <c r="A399" t="s">
        <v>3046</v>
      </c>
      <c r="B399" s="216" t="s">
        <v>3815</v>
      </c>
      <c r="C399" s="216" t="s">
        <v>1268</v>
      </c>
      <c r="D399" s="216" t="str">
        <f t="shared" si="7"/>
        <v>WLU3024</v>
      </c>
      <c r="E399" t="s">
        <v>736</v>
      </c>
      <c r="H399" t="s">
        <v>3046</v>
      </c>
      <c r="I399" t="s">
        <v>2378</v>
      </c>
      <c r="J399" t="s">
        <v>802</v>
      </c>
      <c r="K399" t="s">
        <v>809</v>
      </c>
      <c r="L399">
        <v>927.89</v>
      </c>
      <c r="M399">
        <v>329.96</v>
      </c>
      <c r="N399">
        <v>296.93</v>
      </c>
      <c r="O399">
        <v>269.92</v>
      </c>
      <c r="P399">
        <v>256.01</v>
      </c>
      <c r="Q399">
        <v>52</v>
      </c>
      <c r="AU399">
        <v>927.89</v>
      </c>
      <c r="AV399">
        <v>329.96</v>
      </c>
      <c r="AW399">
        <v>296.93</v>
      </c>
      <c r="AX399">
        <v>269.92</v>
      </c>
      <c r="AY399">
        <v>256.01</v>
      </c>
      <c r="AZ399">
        <v>52</v>
      </c>
      <c r="BB399">
        <v>52</v>
      </c>
    </row>
    <row r="400" spans="1:54" x14ac:dyDescent="0.25">
      <c r="A400" t="s">
        <v>3047</v>
      </c>
      <c r="B400" s="216" t="s">
        <v>3816</v>
      </c>
      <c r="C400" s="216" t="s">
        <v>1267</v>
      </c>
      <c r="D400" s="216" t="str">
        <f t="shared" si="7"/>
        <v>WLU302424</v>
      </c>
      <c r="E400" t="s">
        <v>735</v>
      </c>
      <c r="H400" t="s">
        <v>3047</v>
      </c>
      <c r="I400" t="s">
        <v>2378</v>
      </c>
      <c r="J400" t="s">
        <v>802</v>
      </c>
      <c r="K400" t="s">
        <v>809</v>
      </c>
      <c r="L400">
        <v>961.64</v>
      </c>
      <c r="M400">
        <v>341.96</v>
      </c>
      <c r="N400">
        <v>307.73</v>
      </c>
      <c r="O400">
        <v>279.74</v>
      </c>
      <c r="P400">
        <v>265.32</v>
      </c>
      <c r="Q400">
        <v>69</v>
      </c>
      <c r="AU400">
        <v>961.64</v>
      </c>
      <c r="AV400">
        <v>341.96</v>
      </c>
      <c r="AW400">
        <v>307.73</v>
      </c>
      <c r="AX400">
        <v>279.74</v>
      </c>
      <c r="AY400">
        <v>265.32</v>
      </c>
      <c r="AZ400">
        <v>69</v>
      </c>
      <c r="BB400">
        <v>69</v>
      </c>
    </row>
    <row r="401" spans="1:54" x14ac:dyDescent="0.25">
      <c r="A401" t="s">
        <v>3048</v>
      </c>
      <c r="B401" s="216" t="s">
        <v>3817</v>
      </c>
      <c r="C401" s="216" t="s">
        <v>1270</v>
      </c>
      <c r="D401" s="216" t="str">
        <f t="shared" si="7"/>
        <v>WLU3312</v>
      </c>
      <c r="E401" t="s">
        <v>738</v>
      </c>
      <c r="H401" t="s">
        <v>3048</v>
      </c>
      <c r="I401" t="s">
        <v>2378</v>
      </c>
      <c r="J401" t="s">
        <v>802</v>
      </c>
      <c r="K401" t="s">
        <v>809</v>
      </c>
      <c r="L401">
        <v>818.15</v>
      </c>
      <c r="M401">
        <v>290.93</v>
      </c>
      <c r="N401">
        <v>261.81</v>
      </c>
      <c r="O401">
        <v>238</v>
      </c>
      <c r="P401">
        <v>225.73</v>
      </c>
      <c r="Q401">
        <v>36</v>
      </c>
      <c r="AU401">
        <v>818.15</v>
      </c>
      <c r="AV401">
        <v>290.93</v>
      </c>
      <c r="AW401">
        <v>261.81</v>
      </c>
      <c r="AX401">
        <v>238</v>
      </c>
      <c r="AY401">
        <v>225.73</v>
      </c>
      <c r="AZ401">
        <v>36</v>
      </c>
      <c r="BB401">
        <v>36</v>
      </c>
    </row>
    <row r="402" spans="1:54" x14ac:dyDescent="0.25">
      <c r="A402" t="s">
        <v>3049</v>
      </c>
      <c r="B402" s="216" t="s">
        <v>3818</v>
      </c>
      <c r="C402" s="216" t="s">
        <v>1269</v>
      </c>
      <c r="D402" s="216" t="str">
        <f t="shared" si="7"/>
        <v>WLU331224</v>
      </c>
      <c r="E402" t="s">
        <v>737</v>
      </c>
      <c r="H402" t="s">
        <v>3049</v>
      </c>
      <c r="I402" t="s">
        <v>2378</v>
      </c>
      <c r="J402" t="s">
        <v>802</v>
      </c>
      <c r="K402" t="s">
        <v>809</v>
      </c>
      <c r="L402">
        <v>854.26</v>
      </c>
      <c r="M402">
        <v>303.77999999999997</v>
      </c>
      <c r="N402">
        <v>273.36</v>
      </c>
      <c r="O402">
        <v>248.5</v>
      </c>
      <c r="P402">
        <v>235.69</v>
      </c>
      <c r="Q402">
        <v>54</v>
      </c>
      <c r="AU402">
        <v>854.26</v>
      </c>
      <c r="AV402">
        <v>303.77999999999997</v>
      </c>
      <c r="AW402">
        <v>273.36</v>
      </c>
      <c r="AX402">
        <v>248.5</v>
      </c>
      <c r="AY402">
        <v>235.69</v>
      </c>
      <c r="AZ402">
        <v>54</v>
      </c>
      <c r="BB402">
        <v>54</v>
      </c>
    </row>
    <row r="403" spans="1:54" x14ac:dyDescent="0.25">
      <c r="A403" t="s">
        <v>3050</v>
      </c>
      <c r="B403" s="216" t="s">
        <v>3819</v>
      </c>
      <c r="C403" s="216" t="s">
        <v>1272</v>
      </c>
      <c r="D403" s="216" t="str">
        <f t="shared" si="7"/>
        <v>WLU3315</v>
      </c>
      <c r="E403" t="s">
        <v>740</v>
      </c>
      <c r="H403" t="s">
        <v>3050</v>
      </c>
      <c r="I403" t="s">
        <v>2378</v>
      </c>
      <c r="J403" t="s">
        <v>802</v>
      </c>
      <c r="K403" t="s">
        <v>809</v>
      </c>
      <c r="L403">
        <v>855.97</v>
      </c>
      <c r="M403">
        <v>304.38</v>
      </c>
      <c r="N403">
        <v>273.91000000000003</v>
      </c>
      <c r="O403">
        <v>249</v>
      </c>
      <c r="P403">
        <v>236.16</v>
      </c>
      <c r="Q403">
        <v>39</v>
      </c>
      <c r="AU403">
        <v>855.97</v>
      </c>
      <c r="AV403">
        <v>304.38</v>
      </c>
      <c r="AW403">
        <v>273.91000000000003</v>
      </c>
      <c r="AX403">
        <v>249</v>
      </c>
      <c r="AY403">
        <v>236.16</v>
      </c>
      <c r="AZ403">
        <v>39</v>
      </c>
      <c r="BB403">
        <v>39</v>
      </c>
    </row>
    <row r="404" spans="1:54" x14ac:dyDescent="0.25">
      <c r="A404" t="s">
        <v>3051</v>
      </c>
      <c r="B404" s="216" t="s">
        <v>3820</v>
      </c>
      <c r="C404" s="216" t="s">
        <v>1271</v>
      </c>
      <c r="D404" s="216" t="str">
        <f t="shared" si="7"/>
        <v>WLU331524</v>
      </c>
      <c r="E404" t="s">
        <v>739</v>
      </c>
      <c r="H404" t="s">
        <v>3051</v>
      </c>
      <c r="I404" t="s">
        <v>2378</v>
      </c>
      <c r="J404" t="s">
        <v>802</v>
      </c>
      <c r="K404" t="s">
        <v>809</v>
      </c>
      <c r="L404">
        <v>894.45</v>
      </c>
      <c r="M404">
        <v>318.07</v>
      </c>
      <c r="N404">
        <v>286.22000000000003</v>
      </c>
      <c r="O404">
        <v>260.2</v>
      </c>
      <c r="P404">
        <v>246.78</v>
      </c>
      <c r="Q404">
        <v>58</v>
      </c>
      <c r="AU404">
        <v>894.45</v>
      </c>
      <c r="AV404">
        <v>318.07</v>
      </c>
      <c r="AW404">
        <v>286.22000000000003</v>
      </c>
      <c r="AX404">
        <v>260.2</v>
      </c>
      <c r="AY404">
        <v>246.78</v>
      </c>
      <c r="AZ404">
        <v>58</v>
      </c>
      <c r="BB404">
        <v>58</v>
      </c>
    </row>
    <row r="405" spans="1:54" x14ac:dyDescent="0.25">
      <c r="A405" t="s">
        <v>3052</v>
      </c>
      <c r="B405" s="216" t="s">
        <v>3821</v>
      </c>
      <c r="C405" s="216" t="s">
        <v>1274</v>
      </c>
      <c r="D405" s="216" t="str">
        <f t="shared" si="7"/>
        <v>WLU3318</v>
      </c>
      <c r="E405" t="s">
        <v>742</v>
      </c>
      <c r="H405" t="s">
        <v>3052</v>
      </c>
      <c r="I405" t="s">
        <v>2378</v>
      </c>
      <c r="J405" t="s">
        <v>802</v>
      </c>
      <c r="K405" t="s">
        <v>809</v>
      </c>
      <c r="L405">
        <v>896.62</v>
      </c>
      <c r="M405">
        <v>318.83999999999997</v>
      </c>
      <c r="N405">
        <v>286.92</v>
      </c>
      <c r="O405">
        <v>260.83</v>
      </c>
      <c r="P405">
        <v>247.38</v>
      </c>
      <c r="Q405">
        <v>42</v>
      </c>
      <c r="AU405">
        <v>896.62</v>
      </c>
      <c r="AV405">
        <v>318.83999999999997</v>
      </c>
      <c r="AW405">
        <v>286.92</v>
      </c>
      <c r="AX405">
        <v>260.83</v>
      </c>
      <c r="AY405">
        <v>247.38</v>
      </c>
      <c r="AZ405">
        <v>42</v>
      </c>
      <c r="BB405">
        <v>42</v>
      </c>
    </row>
    <row r="406" spans="1:54" x14ac:dyDescent="0.25">
      <c r="A406" t="s">
        <v>3053</v>
      </c>
      <c r="B406" s="216" t="s">
        <v>3822</v>
      </c>
      <c r="C406" s="216" t="s">
        <v>1273</v>
      </c>
      <c r="D406" s="216" t="str">
        <f t="shared" si="7"/>
        <v>WLU331824</v>
      </c>
      <c r="E406" t="s">
        <v>741</v>
      </c>
      <c r="H406" t="s">
        <v>3053</v>
      </c>
      <c r="I406" t="s">
        <v>2378</v>
      </c>
      <c r="J406" t="s">
        <v>802</v>
      </c>
      <c r="K406" t="s">
        <v>809</v>
      </c>
      <c r="L406">
        <v>937.46</v>
      </c>
      <c r="M406">
        <v>333.36</v>
      </c>
      <c r="N406">
        <v>299.99</v>
      </c>
      <c r="O406">
        <v>272.70999999999998</v>
      </c>
      <c r="P406">
        <v>258.64999999999998</v>
      </c>
      <c r="Q406">
        <v>63</v>
      </c>
      <c r="AU406">
        <v>937.46</v>
      </c>
      <c r="AV406">
        <v>333.36</v>
      </c>
      <c r="AW406">
        <v>299.99</v>
      </c>
      <c r="AX406">
        <v>272.70999999999998</v>
      </c>
      <c r="AY406">
        <v>258.64999999999998</v>
      </c>
      <c r="AZ406">
        <v>63</v>
      </c>
      <c r="BB406">
        <v>63</v>
      </c>
    </row>
    <row r="407" spans="1:54" x14ac:dyDescent="0.25">
      <c r="A407" t="s">
        <v>3054</v>
      </c>
      <c r="B407" s="216" t="s">
        <v>3823</v>
      </c>
      <c r="C407" s="216" t="s">
        <v>1276</v>
      </c>
      <c r="D407" s="216" t="str">
        <f t="shared" si="7"/>
        <v>WLU3321</v>
      </c>
      <c r="E407" t="s">
        <v>744</v>
      </c>
      <c r="H407" t="s">
        <v>3054</v>
      </c>
      <c r="I407" t="s">
        <v>2378</v>
      </c>
      <c r="J407" t="s">
        <v>802</v>
      </c>
      <c r="K407" t="s">
        <v>809</v>
      </c>
      <c r="L407">
        <v>928.68</v>
      </c>
      <c r="M407">
        <v>330.24</v>
      </c>
      <c r="N407">
        <v>297.18</v>
      </c>
      <c r="O407">
        <v>270.14999999999998</v>
      </c>
      <c r="P407">
        <v>256.22000000000003</v>
      </c>
      <c r="Q407">
        <v>53</v>
      </c>
      <c r="AU407">
        <v>928.68</v>
      </c>
      <c r="AV407">
        <v>330.24</v>
      </c>
      <c r="AW407">
        <v>297.18</v>
      </c>
      <c r="AX407">
        <v>270.14999999999998</v>
      </c>
      <c r="AY407">
        <v>256.22000000000003</v>
      </c>
      <c r="AZ407">
        <v>53</v>
      </c>
      <c r="BB407">
        <v>53</v>
      </c>
    </row>
    <row r="408" spans="1:54" x14ac:dyDescent="0.25">
      <c r="A408" t="s">
        <v>3055</v>
      </c>
      <c r="B408" s="216" t="s">
        <v>3824</v>
      </c>
      <c r="C408" s="216" t="s">
        <v>1275</v>
      </c>
      <c r="D408" s="216" t="str">
        <f t="shared" si="7"/>
        <v>WLU332124</v>
      </c>
      <c r="E408" t="s">
        <v>743</v>
      </c>
      <c r="H408" t="s">
        <v>3055</v>
      </c>
      <c r="I408" t="s">
        <v>2378</v>
      </c>
      <c r="J408" t="s">
        <v>802</v>
      </c>
      <c r="K408" t="s">
        <v>809</v>
      </c>
      <c r="L408">
        <v>985.44</v>
      </c>
      <c r="M408">
        <v>350.42</v>
      </c>
      <c r="N408">
        <v>315.33999999999997</v>
      </c>
      <c r="O408">
        <v>286.66000000000003</v>
      </c>
      <c r="P408">
        <v>271.88</v>
      </c>
      <c r="Q408">
        <v>81</v>
      </c>
      <c r="AU408">
        <v>985.44</v>
      </c>
      <c r="AV408">
        <v>350.42</v>
      </c>
      <c r="AW408">
        <v>315.33999999999997</v>
      </c>
      <c r="AX408">
        <v>286.66000000000003</v>
      </c>
      <c r="AY408">
        <v>271.88</v>
      </c>
      <c r="AZ408">
        <v>81</v>
      </c>
      <c r="BB408">
        <v>81</v>
      </c>
    </row>
    <row r="409" spans="1:54" x14ac:dyDescent="0.25">
      <c r="A409" t="s">
        <v>3056</v>
      </c>
      <c r="B409" s="216" t="s">
        <v>3825</v>
      </c>
      <c r="C409" s="216" t="s">
        <v>1278</v>
      </c>
      <c r="D409" s="216" t="str">
        <f t="shared" si="7"/>
        <v>WLU3324</v>
      </c>
      <c r="E409" t="s">
        <v>746</v>
      </c>
      <c r="H409" t="s">
        <v>3056</v>
      </c>
      <c r="I409" t="s">
        <v>2378</v>
      </c>
      <c r="J409" t="s">
        <v>802</v>
      </c>
      <c r="K409" t="s">
        <v>809</v>
      </c>
      <c r="L409">
        <v>940.26</v>
      </c>
      <c r="M409">
        <v>334.36</v>
      </c>
      <c r="N409">
        <v>300.88</v>
      </c>
      <c r="O409">
        <v>273.52</v>
      </c>
      <c r="P409">
        <v>259.42</v>
      </c>
      <c r="Q409">
        <v>56</v>
      </c>
      <c r="AU409">
        <v>940.26</v>
      </c>
      <c r="AV409">
        <v>334.36</v>
      </c>
      <c r="AW409">
        <v>300.88</v>
      </c>
      <c r="AX409">
        <v>273.52</v>
      </c>
      <c r="AY409">
        <v>259.42</v>
      </c>
      <c r="AZ409">
        <v>56</v>
      </c>
      <c r="BB409">
        <v>56</v>
      </c>
    </row>
    <row r="410" spans="1:54" x14ac:dyDescent="0.25">
      <c r="A410" t="s">
        <v>3057</v>
      </c>
      <c r="B410" s="216" t="s">
        <v>3826</v>
      </c>
      <c r="C410" s="216" t="s">
        <v>1277</v>
      </c>
      <c r="D410" s="216" t="str">
        <f t="shared" si="7"/>
        <v>WLU332424</v>
      </c>
      <c r="E410" t="s">
        <v>745</v>
      </c>
      <c r="H410" t="s">
        <v>3057</v>
      </c>
      <c r="I410" t="s">
        <v>2378</v>
      </c>
      <c r="J410" t="s">
        <v>802</v>
      </c>
      <c r="K410" t="s">
        <v>809</v>
      </c>
      <c r="L410">
        <v>974.01</v>
      </c>
      <c r="M410">
        <v>346.36</v>
      </c>
      <c r="N410">
        <v>311.68</v>
      </c>
      <c r="O410">
        <v>283.33999999999997</v>
      </c>
      <c r="P410">
        <v>268.73</v>
      </c>
      <c r="Q410">
        <v>72</v>
      </c>
      <c r="AU410">
        <v>974.01</v>
      </c>
      <c r="AV410">
        <v>346.36</v>
      </c>
      <c r="AW410">
        <v>311.68</v>
      </c>
      <c r="AX410">
        <v>283.33999999999997</v>
      </c>
      <c r="AY410">
        <v>268.73</v>
      </c>
      <c r="AZ410">
        <v>72</v>
      </c>
      <c r="BB410">
        <v>72</v>
      </c>
    </row>
    <row r="411" spans="1:54" x14ac:dyDescent="0.25">
      <c r="A411" t="s">
        <v>3058</v>
      </c>
      <c r="B411" s="216" t="s">
        <v>3827</v>
      </c>
      <c r="C411" s="216" t="s">
        <v>1280</v>
      </c>
      <c r="D411" s="216" t="str">
        <f t="shared" si="7"/>
        <v>WLU3612</v>
      </c>
      <c r="E411" t="s">
        <v>748</v>
      </c>
      <c r="H411" t="s">
        <v>3058</v>
      </c>
      <c r="I411" t="s">
        <v>2378</v>
      </c>
      <c r="J411" t="s">
        <v>802</v>
      </c>
      <c r="K411" t="s">
        <v>809</v>
      </c>
      <c r="L411">
        <v>826.31</v>
      </c>
      <c r="M411">
        <v>293.83999999999997</v>
      </c>
      <c r="N411">
        <v>264.42</v>
      </c>
      <c r="O411">
        <v>240.37</v>
      </c>
      <c r="P411">
        <v>227.98</v>
      </c>
      <c r="Q411">
        <v>39</v>
      </c>
      <c r="AU411">
        <v>826.31</v>
      </c>
      <c r="AV411">
        <v>293.83999999999997</v>
      </c>
      <c r="AW411">
        <v>264.42</v>
      </c>
      <c r="AX411">
        <v>240.37</v>
      </c>
      <c r="AY411">
        <v>227.98</v>
      </c>
      <c r="AZ411">
        <v>39</v>
      </c>
      <c r="BB411">
        <v>39</v>
      </c>
    </row>
    <row r="412" spans="1:54" x14ac:dyDescent="0.25">
      <c r="A412" t="s">
        <v>3059</v>
      </c>
      <c r="B412" s="216" t="s">
        <v>3828</v>
      </c>
      <c r="C412" s="216" t="s">
        <v>1279</v>
      </c>
      <c r="D412" s="216" t="str">
        <f t="shared" si="7"/>
        <v>WLU361224</v>
      </c>
      <c r="E412" t="s">
        <v>747</v>
      </c>
      <c r="H412" t="s">
        <v>3059</v>
      </c>
      <c r="I412" t="s">
        <v>2378</v>
      </c>
      <c r="J412" t="s">
        <v>802</v>
      </c>
      <c r="K412" t="s">
        <v>809</v>
      </c>
      <c r="L412">
        <v>862.42</v>
      </c>
      <c r="M412">
        <v>306.68</v>
      </c>
      <c r="N412">
        <v>275.97000000000003</v>
      </c>
      <c r="O412">
        <v>250.88</v>
      </c>
      <c r="P412">
        <v>237.94</v>
      </c>
      <c r="Q412">
        <v>57</v>
      </c>
      <c r="AU412">
        <v>862.42</v>
      </c>
      <c r="AV412">
        <v>306.68</v>
      </c>
      <c r="AW412">
        <v>275.97000000000003</v>
      </c>
      <c r="AX412">
        <v>250.88</v>
      </c>
      <c r="AY412">
        <v>237.94</v>
      </c>
      <c r="AZ412">
        <v>57</v>
      </c>
      <c r="BB412">
        <v>57</v>
      </c>
    </row>
    <row r="413" spans="1:54" x14ac:dyDescent="0.25">
      <c r="A413" t="s">
        <v>3060</v>
      </c>
      <c r="B413" s="216" t="s">
        <v>3829</v>
      </c>
      <c r="C413" s="216" t="s">
        <v>1282</v>
      </c>
      <c r="D413" s="216" t="str">
        <f t="shared" si="7"/>
        <v>WLU3615</v>
      </c>
      <c r="E413" t="s">
        <v>750</v>
      </c>
      <c r="H413" t="s">
        <v>3060</v>
      </c>
      <c r="I413" t="s">
        <v>2378</v>
      </c>
      <c r="J413" t="s">
        <v>802</v>
      </c>
      <c r="K413" t="s">
        <v>809</v>
      </c>
      <c r="L413">
        <v>869.91</v>
      </c>
      <c r="M413">
        <v>309.33999999999997</v>
      </c>
      <c r="N413">
        <v>278.37</v>
      </c>
      <c r="O413">
        <v>253.06</v>
      </c>
      <c r="P413">
        <v>240.01</v>
      </c>
      <c r="Q413">
        <v>43</v>
      </c>
      <c r="AU413">
        <v>869.91</v>
      </c>
      <c r="AV413">
        <v>309.33999999999997</v>
      </c>
      <c r="AW413">
        <v>278.37</v>
      </c>
      <c r="AX413">
        <v>253.06</v>
      </c>
      <c r="AY413">
        <v>240.01</v>
      </c>
      <c r="AZ413">
        <v>43</v>
      </c>
      <c r="BB413">
        <v>43</v>
      </c>
    </row>
    <row r="414" spans="1:54" x14ac:dyDescent="0.25">
      <c r="A414" t="s">
        <v>3061</v>
      </c>
      <c r="B414" s="216" t="s">
        <v>3830</v>
      </c>
      <c r="C414" s="216" t="s">
        <v>1281</v>
      </c>
      <c r="D414" s="216" t="str">
        <f t="shared" si="7"/>
        <v>WLU361524</v>
      </c>
      <c r="E414" t="s">
        <v>749</v>
      </c>
      <c r="H414" t="s">
        <v>3061</v>
      </c>
      <c r="I414" t="s">
        <v>2378</v>
      </c>
      <c r="J414" t="s">
        <v>802</v>
      </c>
      <c r="K414" t="s">
        <v>809</v>
      </c>
      <c r="L414">
        <v>908.39</v>
      </c>
      <c r="M414">
        <v>323.02</v>
      </c>
      <c r="N414">
        <v>290.69</v>
      </c>
      <c r="O414">
        <v>264.25</v>
      </c>
      <c r="P414">
        <v>250.63</v>
      </c>
      <c r="Q414">
        <v>62</v>
      </c>
      <c r="AU414">
        <v>908.39</v>
      </c>
      <c r="AV414">
        <v>323.02</v>
      </c>
      <c r="AW414">
        <v>290.69</v>
      </c>
      <c r="AX414">
        <v>264.25</v>
      </c>
      <c r="AY414">
        <v>250.63</v>
      </c>
      <c r="AZ414">
        <v>62</v>
      </c>
      <c r="BB414">
        <v>62</v>
      </c>
    </row>
    <row r="415" spans="1:54" x14ac:dyDescent="0.25">
      <c r="A415" t="s">
        <v>3062</v>
      </c>
      <c r="B415" s="216" t="s">
        <v>3831</v>
      </c>
      <c r="C415" s="216" t="s">
        <v>1284</v>
      </c>
      <c r="D415" s="216" t="str">
        <f t="shared" si="7"/>
        <v>WLU3618</v>
      </c>
      <c r="E415" t="s">
        <v>752</v>
      </c>
      <c r="H415" t="s">
        <v>3062</v>
      </c>
      <c r="I415" t="s">
        <v>2378</v>
      </c>
      <c r="J415" t="s">
        <v>802</v>
      </c>
      <c r="K415" t="s">
        <v>809</v>
      </c>
      <c r="L415">
        <v>910.55</v>
      </c>
      <c r="M415">
        <v>323.79000000000002</v>
      </c>
      <c r="N415">
        <v>291.38</v>
      </c>
      <c r="O415">
        <v>264.88</v>
      </c>
      <c r="P415">
        <v>251.22</v>
      </c>
      <c r="Q415">
        <v>47</v>
      </c>
      <c r="AU415">
        <v>910.55</v>
      </c>
      <c r="AV415">
        <v>323.79000000000002</v>
      </c>
      <c r="AW415">
        <v>291.38</v>
      </c>
      <c r="AX415">
        <v>264.88</v>
      </c>
      <c r="AY415">
        <v>251.22</v>
      </c>
      <c r="AZ415">
        <v>47</v>
      </c>
      <c r="BB415">
        <v>47</v>
      </c>
    </row>
    <row r="416" spans="1:54" x14ac:dyDescent="0.25">
      <c r="A416" t="s">
        <v>3063</v>
      </c>
      <c r="B416" s="216" t="s">
        <v>3832</v>
      </c>
      <c r="C416" s="216" t="s">
        <v>1283</v>
      </c>
      <c r="D416" s="216" t="str">
        <f t="shared" ref="D416:D479" si="8">LEFT(C416,LEN(C416)-2)</f>
        <v>WLU361824</v>
      </c>
      <c r="E416" t="s">
        <v>751</v>
      </c>
      <c r="H416" t="s">
        <v>3063</v>
      </c>
      <c r="I416" t="s">
        <v>2378</v>
      </c>
      <c r="J416" t="s">
        <v>802</v>
      </c>
      <c r="K416" t="s">
        <v>809</v>
      </c>
      <c r="L416">
        <v>951.4</v>
      </c>
      <c r="M416">
        <v>338.32</v>
      </c>
      <c r="N416">
        <v>304.45</v>
      </c>
      <c r="O416">
        <v>276.76</v>
      </c>
      <c r="P416">
        <v>262.49</v>
      </c>
      <c r="Q416">
        <v>64</v>
      </c>
      <c r="AU416">
        <v>951.4</v>
      </c>
      <c r="AV416">
        <v>338.32</v>
      </c>
      <c r="AW416">
        <v>304.45</v>
      </c>
      <c r="AX416">
        <v>276.76</v>
      </c>
      <c r="AY416">
        <v>262.49</v>
      </c>
      <c r="AZ416">
        <v>64</v>
      </c>
      <c r="BB416">
        <v>64</v>
      </c>
    </row>
    <row r="417" spans="1:54" x14ac:dyDescent="0.25">
      <c r="A417" t="s">
        <v>3064</v>
      </c>
      <c r="B417" s="216" t="s">
        <v>3833</v>
      </c>
      <c r="C417" s="216" t="s">
        <v>1286</v>
      </c>
      <c r="D417" s="216" t="str">
        <f t="shared" si="8"/>
        <v>WLU3621</v>
      </c>
      <c r="E417" t="s">
        <v>754</v>
      </c>
      <c r="H417" t="s">
        <v>3064</v>
      </c>
      <c r="I417" t="s">
        <v>2378</v>
      </c>
      <c r="J417" t="s">
        <v>802</v>
      </c>
      <c r="K417" t="s">
        <v>809</v>
      </c>
      <c r="L417">
        <v>942.7</v>
      </c>
      <c r="M417">
        <v>335.22</v>
      </c>
      <c r="N417">
        <v>301.66000000000003</v>
      </c>
      <c r="O417">
        <v>274.23</v>
      </c>
      <c r="P417">
        <v>260.08999999999997</v>
      </c>
      <c r="Q417">
        <v>57</v>
      </c>
      <c r="AU417">
        <v>942.7</v>
      </c>
      <c r="AV417">
        <v>335.22</v>
      </c>
      <c r="AW417">
        <v>301.66000000000003</v>
      </c>
      <c r="AX417">
        <v>274.23</v>
      </c>
      <c r="AY417">
        <v>260.08999999999997</v>
      </c>
      <c r="AZ417">
        <v>57</v>
      </c>
      <c r="BB417">
        <v>57</v>
      </c>
    </row>
    <row r="418" spans="1:54" x14ac:dyDescent="0.25">
      <c r="A418" t="s">
        <v>3065</v>
      </c>
      <c r="B418" s="216" t="s">
        <v>3834</v>
      </c>
      <c r="C418" s="216" t="s">
        <v>1285</v>
      </c>
      <c r="D418" s="216" t="str">
        <f t="shared" si="8"/>
        <v>WLU362124</v>
      </c>
      <c r="E418" t="s">
        <v>753</v>
      </c>
      <c r="H418" t="s">
        <v>3065</v>
      </c>
      <c r="I418" t="s">
        <v>2378</v>
      </c>
      <c r="J418" t="s">
        <v>802</v>
      </c>
      <c r="K418" t="s">
        <v>809</v>
      </c>
      <c r="L418">
        <v>1000.11</v>
      </c>
      <c r="M418">
        <v>355.64</v>
      </c>
      <c r="N418">
        <v>320.04000000000002</v>
      </c>
      <c r="O418">
        <v>290.93</v>
      </c>
      <c r="P418">
        <v>275.93</v>
      </c>
      <c r="Q418">
        <v>85</v>
      </c>
      <c r="AU418">
        <v>1000.11</v>
      </c>
      <c r="AV418">
        <v>355.64</v>
      </c>
      <c r="AW418">
        <v>320.04000000000002</v>
      </c>
      <c r="AX418">
        <v>290.93</v>
      </c>
      <c r="AY418">
        <v>275.93</v>
      </c>
      <c r="AZ418">
        <v>85</v>
      </c>
      <c r="BB418">
        <v>85</v>
      </c>
    </row>
    <row r="419" spans="1:54" x14ac:dyDescent="0.25">
      <c r="A419" t="s">
        <v>3066</v>
      </c>
      <c r="B419" s="216" t="s">
        <v>3835</v>
      </c>
      <c r="C419" s="216" t="s">
        <v>1288</v>
      </c>
      <c r="D419" s="216" t="str">
        <f t="shared" si="8"/>
        <v>WLU3624</v>
      </c>
      <c r="E419" t="s">
        <v>756</v>
      </c>
      <c r="H419" t="s">
        <v>3066</v>
      </c>
      <c r="I419" t="s">
        <v>2378</v>
      </c>
      <c r="J419" t="s">
        <v>802</v>
      </c>
      <c r="K419" t="s">
        <v>809</v>
      </c>
      <c r="L419">
        <v>954.28</v>
      </c>
      <c r="M419">
        <v>339.34</v>
      </c>
      <c r="N419">
        <v>305.37</v>
      </c>
      <c r="O419">
        <v>277.60000000000002</v>
      </c>
      <c r="P419">
        <v>263.29000000000002</v>
      </c>
      <c r="Q419">
        <v>60</v>
      </c>
      <c r="AU419">
        <v>954.28</v>
      </c>
      <c r="AV419">
        <v>339.34</v>
      </c>
      <c r="AW419">
        <v>305.37</v>
      </c>
      <c r="AX419">
        <v>277.60000000000002</v>
      </c>
      <c r="AY419">
        <v>263.29000000000002</v>
      </c>
      <c r="AZ419">
        <v>60</v>
      </c>
      <c r="BB419">
        <v>60</v>
      </c>
    </row>
    <row r="420" spans="1:54" x14ac:dyDescent="0.25">
      <c r="A420" t="s">
        <v>3067</v>
      </c>
      <c r="B420" s="216" t="s">
        <v>3836</v>
      </c>
      <c r="C420" s="216" t="s">
        <v>1287</v>
      </c>
      <c r="D420" s="216" t="str">
        <f t="shared" si="8"/>
        <v>WLU362424</v>
      </c>
      <c r="E420" t="s">
        <v>755</v>
      </c>
      <c r="H420" t="s">
        <v>3067</v>
      </c>
      <c r="I420" t="s">
        <v>2378</v>
      </c>
      <c r="J420" t="s">
        <v>802</v>
      </c>
      <c r="K420" t="s">
        <v>809</v>
      </c>
      <c r="L420">
        <v>1015.62</v>
      </c>
      <c r="M420">
        <v>361.15</v>
      </c>
      <c r="N420">
        <v>325</v>
      </c>
      <c r="O420">
        <v>295.44</v>
      </c>
      <c r="P420">
        <v>280.20999999999998</v>
      </c>
      <c r="Q420">
        <v>90</v>
      </c>
      <c r="AU420">
        <v>1015.62</v>
      </c>
      <c r="AV420">
        <v>361.15</v>
      </c>
      <c r="AW420">
        <v>325</v>
      </c>
      <c r="AX420">
        <v>295.44</v>
      </c>
      <c r="AY420">
        <v>280.20999999999998</v>
      </c>
      <c r="AZ420">
        <v>90</v>
      </c>
      <c r="BB420">
        <v>90</v>
      </c>
    </row>
    <row r="421" spans="1:54" x14ac:dyDescent="0.25">
      <c r="A421" t="s">
        <v>3068</v>
      </c>
      <c r="B421" s="216" t="s">
        <v>3837</v>
      </c>
      <c r="C421" s="216" t="s">
        <v>1293</v>
      </c>
      <c r="D421" s="216" t="str">
        <f t="shared" si="8"/>
        <v>WSCO30</v>
      </c>
      <c r="E421" t="s">
        <v>761</v>
      </c>
      <c r="H421" t="s">
        <v>3068</v>
      </c>
      <c r="I421" t="s">
        <v>2378</v>
      </c>
      <c r="J421" t="s">
        <v>802</v>
      </c>
      <c r="K421" t="s">
        <v>809</v>
      </c>
      <c r="L421">
        <v>480.1</v>
      </c>
      <c r="M421">
        <v>170.72</v>
      </c>
      <c r="N421">
        <v>153.63</v>
      </c>
      <c r="O421">
        <v>139.66</v>
      </c>
      <c r="P421">
        <v>132.46</v>
      </c>
      <c r="Q421">
        <v>70</v>
      </c>
      <c r="AU421">
        <v>480.1</v>
      </c>
      <c r="AV421">
        <v>170.72</v>
      </c>
      <c r="AW421">
        <v>153.63</v>
      </c>
      <c r="AX421">
        <v>139.66</v>
      </c>
      <c r="AY421">
        <v>132.46</v>
      </c>
      <c r="AZ421">
        <v>70</v>
      </c>
      <c r="BB421">
        <v>70</v>
      </c>
    </row>
    <row r="422" spans="1:54" x14ac:dyDescent="0.25">
      <c r="A422" t="s">
        <v>3069</v>
      </c>
      <c r="B422" s="216" t="s">
        <v>3838</v>
      </c>
      <c r="C422" s="216" t="s">
        <v>1294</v>
      </c>
      <c r="D422" s="216" t="str">
        <f t="shared" si="8"/>
        <v>WSCO36</v>
      </c>
      <c r="E422" t="s">
        <v>762</v>
      </c>
      <c r="H422" t="s">
        <v>3069</v>
      </c>
      <c r="I422" t="s">
        <v>2378</v>
      </c>
      <c r="J422" t="s">
        <v>802</v>
      </c>
      <c r="K422" t="s">
        <v>809</v>
      </c>
      <c r="L422">
        <v>509.99</v>
      </c>
      <c r="M422">
        <v>181.35</v>
      </c>
      <c r="N422">
        <v>163.19999999999999</v>
      </c>
      <c r="O422">
        <v>148.36000000000001</v>
      </c>
      <c r="P422">
        <v>140.71</v>
      </c>
      <c r="Q422">
        <v>76</v>
      </c>
      <c r="AU422">
        <v>509.99</v>
      </c>
      <c r="AV422">
        <v>181.35</v>
      </c>
      <c r="AW422">
        <v>163.19999999999999</v>
      </c>
      <c r="AX422">
        <v>148.36000000000001</v>
      </c>
      <c r="AY422">
        <v>140.71</v>
      </c>
      <c r="AZ422">
        <v>76</v>
      </c>
      <c r="BB422">
        <v>76</v>
      </c>
    </row>
    <row r="423" spans="1:54" x14ac:dyDescent="0.25">
      <c r="A423" t="s">
        <v>3070</v>
      </c>
      <c r="B423" s="216" t="s">
        <v>3839</v>
      </c>
      <c r="C423" s="216" t="s">
        <v>1295</v>
      </c>
      <c r="D423" s="216" t="str">
        <f t="shared" si="8"/>
        <v>WSCO39</v>
      </c>
      <c r="E423" t="s">
        <v>763</v>
      </c>
      <c r="H423" t="s">
        <v>3070</v>
      </c>
      <c r="I423" t="s">
        <v>2378</v>
      </c>
      <c r="J423" t="s">
        <v>802</v>
      </c>
      <c r="K423" t="s">
        <v>809</v>
      </c>
      <c r="L423">
        <v>569.76</v>
      </c>
      <c r="M423">
        <v>202.61</v>
      </c>
      <c r="N423">
        <v>182.32</v>
      </c>
      <c r="O423">
        <v>165.74</v>
      </c>
      <c r="P423">
        <v>157.19999999999999</v>
      </c>
      <c r="Q423">
        <v>88</v>
      </c>
      <c r="AU423">
        <v>569.76</v>
      </c>
      <c r="AV423">
        <v>202.61</v>
      </c>
      <c r="AW423">
        <v>182.32</v>
      </c>
      <c r="AX423">
        <v>165.74</v>
      </c>
      <c r="AY423">
        <v>157.19999999999999</v>
      </c>
      <c r="AZ423">
        <v>88</v>
      </c>
      <c r="BB423">
        <v>88</v>
      </c>
    </row>
    <row r="424" spans="1:54" x14ac:dyDescent="0.25">
      <c r="A424" t="s">
        <v>3071</v>
      </c>
      <c r="B424" s="216" t="s">
        <v>3840</v>
      </c>
      <c r="C424" s="216" t="s">
        <v>1296</v>
      </c>
      <c r="D424" s="216" t="str">
        <f t="shared" si="8"/>
        <v>WSCO42</v>
      </c>
      <c r="E424" t="s">
        <v>764</v>
      </c>
      <c r="H424" t="s">
        <v>3071</v>
      </c>
      <c r="I424" t="s">
        <v>2378</v>
      </c>
      <c r="J424" t="s">
        <v>802</v>
      </c>
      <c r="K424" t="s">
        <v>809</v>
      </c>
      <c r="L424">
        <v>589.71</v>
      </c>
      <c r="M424">
        <v>209.7</v>
      </c>
      <c r="N424">
        <v>188.71</v>
      </c>
      <c r="O424">
        <v>171.55</v>
      </c>
      <c r="P424">
        <v>162.69999999999999</v>
      </c>
      <c r="Q424">
        <v>92</v>
      </c>
      <c r="AU424">
        <v>589.71</v>
      </c>
      <c r="AV424">
        <v>209.7</v>
      </c>
      <c r="AW424">
        <v>188.71</v>
      </c>
      <c r="AX424">
        <v>171.55</v>
      </c>
      <c r="AY424">
        <v>162.69999999999999</v>
      </c>
      <c r="AZ424">
        <v>92</v>
      </c>
      <c r="BB424">
        <v>92</v>
      </c>
    </row>
    <row r="425" spans="1:54" x14ac:dyDescent="0.25">
      <c r="A425" t="s">
        <v>3072</v>
      </c>
      <c r="B425" s="216" t="s">
        <v>3841</v>
      </c>
      <c r="C425" s="216" t="s">
        <v>1289</v>
      </c>
      <c r="D425" s="216" t="str">
        <f t="shared" si="8"/>
        <v>WSC30</v>
      </c>
      <c r="E425" t="s">
        <v>757</v>
      </c>
      <c r="H425" t="s">
        <v>3072</v>
      </c>
      <c r="I425" t="s">
        <v>2378</v>
      </c>
      <c r="J425" t="s">
        <v>802</v>
      </c>
      <c r="K425" t="s">
        <v>809</v>
      </c>
      <c r="L425">
        <v>397.98</v>
      </c>
      <c r="M425">
        <v>141.52000000000001</v>
      </c>
      <c r="N425">
        <v>127.35</v>
      </c>
      <c r="O425">
        <v>115.77</v>
      </c>
      <c r="P425">
        <v>109.8</v>
      </c>
      <c r="Q425">
        <v>81</v>
      </c>
      <c r="AU425">
        <v>397.98</v>
      </c>
      <c r="AV425">
        <v>141.52000000000001</v>
      </c>
      <c r="AW425">
        <v>127.35</v>
      </c>
      <c r="AX425">
        <v>115.77</v>
      </c>
      <c r="AY425">
        <v>109.8</v>
      </c>
      <c r="AZ425">
        <v>81</v>
      </c>
      <c r="BB425">
        <v>81</v>
      </c>
    </row>
    <row r="426" spans="1:54" x14ac:dyDescent="0.25">
      <c r="A426" t="s">
        <v>3073</v>
      </c>
      <c r="B426" s="216" t="s">
        <v>3842</v>
      </c>
      <c r="C426" s="216" t="s">
        <v>1290</v>
      </c>
      <c r="D426" s="216" t="str">
        <f t="shared" si="8"/>
        <v>WSC36</v>
      </c>
      <c r="E426" t="s">
        <v>758</v>
      </c>
      <c r="H426" t="s">
        <v>3073</v>
      </c>
      <c r="I426" t="s">
        <v>2378</v>
      </c>
      <c r="J426" t="s">
        <v>802</v>
      </c>
      <c r="K426" t="s">
        <v>809</v>
      </c>
      <c r="L426">
        <v>428.52</v>
      </c>
      <c r="M426">
        <v>152.38</v>
      </c>
      <c r="N426">
        <v>137.13</v>
      </c>
      <c r="O426">
        <v>124.66</v>
      </c>
      <c r="P426">
        <v>118.23</v>
      </c>
      <c r="Q426">
        <v>90</v>
      </c>
      <c r="AU426">
        <v>428.52</v>
      </c>
      <c r="AV426">
        <v>152.38</v>
      </c>
      <c r="AW426">
        <v>137.13</v>
      </c>
      <c r="AX426">
        <v>124.66</v>
      </c>
      <c r="AY426">
        <v>118.23</v>
      </c>
      <c r="AZ426">
        <v>90</v>
      </c>
      <c r="BB426">
        <v>90</v>
      </c>
    </row>
    <row r="427" spans="1:54" x14ac:dyDescent="0.25">
      <c r="A427" t="s">
        <v>3074</v>
      </c>
      <c r="B427" s="216" t="s">
        <v>3843</v>
      </c>
      <c r="C427" s="216" t="s">
        <v>1291</v>
      </c>
      <c r="D427" s="216" t="str">
        <f t="shared" si="8"/>
        <v>WSC39</v>
      </c>
      <c r="E427" t="s">
        <v>759</v>
      </c>
      <c r="H427" t="s">
        <v>3074</v>
      </c>
      <c r="I427" t="s">
        <v>2378</v>
      </c>
      <c r="J427" t="s">
        <v>802</v>
      </c>
      <c r="K427" t="s">
        <v>809</v>
      </c>
      <c r="L427">
        <v>461.23</v>
      </c>
      <c r="M427">
        <v>164.01</v>
      </c>
      <c r="N427">
        <v>147.59</v>
      </c>
      <c r="O427">
        <v>134.16999999999999</v>
      </c>
      <c r="P427">
        <v>127.25</v>
      </c>
      <c r="Q427">
        <v>103</v>
      </c>
      <c r="AU427">
        <v>461.23</v>
      </c>
      <c r="AV427">
        <v>164.01</v>
      </c>
      <c r="AW427">
        <v>147.59</v>
      </c>
      <c r="AX427">
        <v>134.16999999999999</v>
      </c>
      <c r="AY427">
        <v>127.25</v>
      </c>
      <c r="AZ427">
        <v>103</v>
      </c>
      <c r="BB427">
        <v>103</v>
      </c>
    </row>
    <row r="428" spans="1:54" x14ac:dyDescent="0.25">
      <c r="A428" t="s">
        <v>3075</v>
      </c>
      <c r="B428" s="216" t="s">
        <v>3844</v>
      </c>
      <c r="C428" s="216" t="s">
        <v>1292</v>
      </c>
      <c r="D428" s="216" t="str">
        <f t="shared" si="8"/>
        <v>WSC42</v>
      </c>
      <c r="E428" t="s">
        <v>760</v>
      </c>
      <c r="H428" t="s">
        <v>3075</v>
      </c>
      <c r="I428" t="s">
        <v>2378</v>
      </c>
      <c r="J428" t="s">
        <v>802</v>
      </c>
      <c r="K428" t="s">
        <v>809</v>
      </c>
      <c r="L428">
        <v>429.58</v>
      </c>
      <c r="M428">
        <v>152.76</v>
      </c>
      <c r="N428">
        <v>137.47</v>
      </c>
      <c r="O428">
        <v>124.97</v>
      </c>
      <c r="P428">
        <v>118.52</v>
      </c>
      <c r="Q428">
        <v>84</v>
      </c>
      <c r="AU428">
        <v>429.58</v>
      </c>
      <c r="AV428">
        <v>152.76</v>
      </c>
      <c r="AW428">
        <v>137.47</v>
      </c>
      <c r="AX428">
        <v>124.97</v>
      </c>
      <c r="AY428">
        <v>118.52</v>
      </c>
      <c r="AZ428">
        <v>84</v>
      </c>
      <c r="BB428">
        <v>84</v>
      </c>
    </row>
    <row r="429" spans="1:54" x14ac:dyDescent="0.25">
      <c r="A429" t="s">
        <v>3076</v>
      </c>
      <c r="B429" s="216" t="s">
        <v>3845</v>
      </c>
      <c r="C429" s="216" t="s">
        <v>1298</v>
      </c>
      <c r="D429" s="216" t="str">
        <f t="shared" si="8"/>
        <v>WSU3012</v>
      </c>
      <c r="E429" t="s">
        <v>766</v>
      </c>
      <c r="H429" t="s">
        <v>3076</v>
      </c>
      <c r="I429" t="s">
        <v>2378</v>
      </c>
      <c r="J429" t="s">
        <v>802</v>
      </c>
      <c r="K429" t="s">
        <v>809</v>
      </c>
      <c r="L429">
        <v>297.64</v>
      </c>
      <c r="M429">
        <v>105.84</v>
      </c>
      <c r="N429">
        <v>95.25</v>
      </c>
      <c r="O429">
        <v>86.58</v>
      </c>
      <c r="P429">
        <v>82.12</v>
      </c>
      <c r="Q429">
        <v>32</v>
      </c>
      <c r="AU429">
        <v>297.64</v>
      </c>
      <c r="AV429">
        <v>105.84</v>
      </c>
      <c r="AW429">
        <v>95.25</v>
      </c>
      <c r="AX429">
        <v>86.58</v>
      </c>
      <c r="AY429">
        <v>82.12</v>
      </c>
      <c r="AZ429">
        <v>32</v>
      </c>
      <c r="BB429">
        <v>32</v>
      </c>
    </row>
    <row r="430" spans="1:54" x14ac:dyDescent="0.25">
      <c r="A430" t="s">
        <v>3077</v>
      </c>
      <c r="B430" s="216" t="s">
        <v>3846</v>
      </c>
      <c r="C430" s="216" t="s">
        <v>1297</v>
      </c>
      <c r="D430" s="216" t="str">
        <f t="shared" si="8"/>
        <v>WSU301224</v>
      </c>
      <c r="E430" t="s">
        <v>765</v>
      </c>
      <c r="H430" t="s">
        <v>3077</v>
      </c>
      <c r="I430" t="s">
        <v>2378</v>
      </c>
      <c r="J430" t="s">
        <v>802</v>
      </c>
      <c r="K430" t="s">
        <v>809</v>
      </c>
      <c r="L430">
        <v>334.8</v>
      </c>
      <c r="M430">
        <v>119.06</v>
      </c>
      <c r="N430">
        <v>107.14</v>
      </c>
      <c r="O430">
        <v>97.39</v>
      </c>
      <c r="P430">
        <v>92.37</v>
      </c>
      <c r="Q430">
        <v>48</v>
      </c>
      <c r="AU430">
        <v>334.8</v>
      </c>
      <c r="AV430">
        <v>119.06</v>
      </c>
      <c r="AW430">
        <v>107.14</v>
      </c>
      <c r="AX430">
        <v>97.39</v>
      </c>
      <c r="AY430">
        <v>92.37</v>
      </c>
      <c r="AZ430">
        <v>48</v>
      </c>
      <c r="BB430">
        <v>48</v>
      </c>
    </row>
    <row r="431" spans="1:54" x14ac:dyDescent="0.25">
      <c r="A431" t="s">
        <v>3078</v>
      </c>
      <c r="B431" s="216" t="s">
        <v>3847</v>
      </c>
      <c r="C431" s="216" t="s">
        <v>1300</v>
      </c>
      <c r="D431" s="216" t="str">
        <f t="shared" si="8"/>
        <v>WSU3015</v>
      </c>
      <c r="E431" t="s">
        <v>768</v>
      </c>
      <c r="H431" t="s">
        <v>3078</v>
      </c>
      <c r="I431" t="s">
        <v>2378</v>
      </c>
      <c r="J431" t="s">
        <v>802</v>
      </c>
      <c r="K431" t="s">
        <v>809</v>
      </c>
      <c r="L431">
        <v>309.22000000000003</v>
      </c>
      <c r="M431">
        <v>109.96</v>
      </c>
      <c r="N431">
        <v>98.95</v>
      </c>
      <c r="O431">
        <v>89.95</v>
      </c>
      <c r="P431">
        <v>85.31</v>
      </c>
      <c r="Q431">
        <v>35</v>
      </c>
      <c r="AU431">
        <v>309.22000000000003</v>
      </c>
      <c r="AV431">
        <v>109.96</v>
      </c>
      <c r="AW431">
        <v>98.95</v>
      </c>
      <c r="AX431">
        <v>89.95</v>
      </c>
      <c r="AY431">
        <v>85.31</v>
      </c>
      <c r="AZ431">
        <v>35</v>
      </c>
      <c r="BB431">
        <v>35</v>
      </c>
    </row>
    <row r="432" spans="1:54" x14ac:dyDescent="0.25">
      <c r="A432" t="s">
        <v>3079</v>
      </c>
      <c r="B432" s="216" t="s">
        <v>3848</v>
      </c>
      <c r="C432" s="216" t="s">
        <v>1299</v>
      </c>
      <c r="D432" s="216" t="str">
        <f t="shared" si="8"/>
        <v>WSU301524</v>
      </c>
      <c r="E432" t="s">
        <v>767</v>
      </c>
      <c r="H432" t="s">
        <v>3079</v>
      </c>
      <c r="I432" t="s">
        <v>2378</v>
      </c>
      <c r="J432" t="s">
        <v>802</v>
      </c>
      <c r="K432" t="s">
        <v>809</v>
      </c>
      <c r="L432">
        <v>342.97</v>
      </c>
      <c r="M432">
        <v>121.96</v>
      </c>
      <c r="N432">
        <v>109.75</v>
      </c>
      <c r="O432">
        <v>99.77</v>
      </c>
      <c r="P432">
        <v>94.63</v>
      </c>
      <c r="Q432">
        <v>51</v>
      </c>
      <c r="AU432">
        <v>342.97</v>
      </c>
      <c r="AV432">
        <v>121.96</v>
      </c>
      <c r="AW432">
        <v>109.75</v>
      </c>
      <c r="AX432">
        <v>99.77</v>
      </c>
      <c r="AY432">
        <v>94.63</v>
      </c>
      <c r="AZ432">
        <v>51</v>
      </c>
      <c r="BB432">
        <v>51</v>
      </c>
    </row>
    <row r="433" spans="1:54" x14ac:dyDescent="0.25">
      <c r="A433" t="s">
        <v>3080</v>
      </c>
      <c r="B433" s="216" t="s">
        <v>3849</v>
      </c>
      <c r="C433" s="216" t="s">
        <v>1302</v>
      </c>
      <c r="D433" s="216" t="str">
        <f t="shared" si="8"/>
        <v>WSU3018</v>
      </c>
      <c r="E433" t="s">
        <v>770</v>
      </c>
      <c r="H433" t="s">
        <v>3080</v>
      </c>
      <c r="I433" t="s">
        <v>2378</v>
      </c>
      <c r="J433" t="s">
        <v>802</v>
      </c>
      <c r="K433" t="s">
        <v>809</v>
      </c>
      <c r="L433">
        <v>404.57</v>
      </c>
      <c r="M433">
        <v>143.87</v>
      </c>
      <c r="N433">
        <v>129.46</v>
      </c>
      <c r="O433">
        <v>117.69</v>
      </c>
      <c r="P433">
        <v>111.62</v>
      </c>
      <c r="Q433">
        <v>39</v>
      </c>
      <c r="AU433">
        <v>404.57</v>
      </c>
      <c r="AV433">
        <v>143.87</v>
      </c>
      <c r="AW433">
        <v>129.46</v>
      </c>
      <c r="AX433">
        <v>117.69</v>
      </c>
      <c r="AY433">
        <v>111.62</v>
      </c>
      <c r="AZ433">
        <v>39</v>
      </c>
      <c r="BB433">
        <v>39</v>
      </c>
    </row>
    <row r="434" spans="1:54" x14ac:dyDescent="0.25">
      <c r="A434" t="s">
        <v>3081</v>
      </c>
      <c r="B434" s="216" t="s">
        <v>3850</v>
      </c>
      <c r="C434" s="216" t="s">
        <v>1301</v>
      </c>
      <c r="D434" s="216" t="str">
        <f t="shared" si="8"/>
        <v>WSU301824</v>
      </c>
      <c r="E434" t="s">
        <v>769</v>
      </c>
      <c r="H434" t="s">
        <v>3081</v>
      </c>
      <c r="I434" t="s">
        <v>2378</v>
      </c>
      <c r="J434" t="s">
        <v>802</v>
      </c>
      <c r="K434" t="s">
        <v>809</v>
      </c>
      <c r="L434">
        <v>442.25</v>
      </c>
      <c r="M434">
        <v>157.26</v>
      </c>
      <c r="N434">
        <v>141.52000000000001</v>
      </c>
      <c r="O434">
        <v>128.65</v>
      </c>
      <c r="P434">
        <v>122.02</v>
      </c>
      <c r="Q434">
        <v>57</v>
      </c>
      <c r="AU434">
        <v>442.25</v>
      </c>
      <c r="AV434">
        <v>157.26</v>
      </c>
      <c r="AW434">
        <v>141.52000000000001</v>
      </c>
      <c r="AX434">
        <v>128.65</v>
      </c>
      <c r="AY434">
        <v>122.02</v>
      </c>
      <c r="AZ434">
        <v>57</v>
      </c>
      <c r="BB434">
        <v>57</v>
      </c>
    </row>
    <row r="435" spans="1:54" x14ac:dyDescent="0.25">
      <c r="A435" t="s">
        <v>3082</v>
      </c>
      <c r="B435" s="216" t="s">
        <v>3851</v>
      </c>
      <c r="C435" s="216" t="s">
        <v>1304</v>
      </c>
      <c r="D435" s="216" t="str">
        <f t="shared" si="8"/>
        <v>WSU3021</v>
      </c>
      <c r="E435" t="s">
        <v>772</v>
      </c>
      <c r="H435" t="s">
        <v>3082</v>
      </c>
      <c r="I435" t="s">
        <v>2378</v>
      </c>
      <c r="J435" t="s">
        <v>802</v>
      </c>
      <c r="K435" t="s">
        <v>809</v>
      </c>
      <c r="L435">
        <v>442.49</v>
      </c>
      <c r="M435">
        <v>157.35</v>
      </c>
      <c r="N435">
        <v>141.6</v>
      </c>
      <c r="O435">
        <v>128.72</v>
      </c>
      <c r="P435">
        <v>122.08</v>
      </c>
      <c r="Q435">
        <v>46</v>
      </c>
      <c r="AU435">
        <v>442.49</v>
      </c>
      <c r="AV435">
        <v>157.35</v>
      </c>
      <c r="AW435">
        <v>141.6</v>
      </c>
      <c r="AX435">
        <v>128.72</v>
      </c>
      <c r="AY435">
        <v>122.08</v>
      </c>
      <c r="AZ435">
        <v>46</v>
      </c>
      <c r="BB435">
        <v>46</v>
      </c>
    </row>
    <row r="436" spans="1:54" x14ac:dyDescent="0.25">
      <c r="A436" t="s">
        <v>3083</v>
      </c>
      <c r="B436" s="216" t="s">
        <v>3852</v>
      </c>
      <c r="C436" s="216" t="s">
        <v>1303</v>
      </c>
      <c r="D436" s="216" t="str">
        <f t="shared" si="8"/>
        <v>WSU302124</v>
      </c>
      <c r="E436" t="s">
        <v>771</v>
      </c>
      <c r="H436" t="s">
        <v>3083</v>
      </c>
      <c r="I436" t="s">
        <v>2378</v>
      </c>
      <c r="J436" t="s">
        <v>802</v>
      </c>
      <c r="K436" t="s">
        <v>809</v>
      </c>
      <c r="L436">
        <v>473.88</v>
      </c>
      <c r="M436">
        <v>168.51</v>
      </c>
      <c r="N436">
        <v>151.63999999999999</v>
      </c>
      <c r="O436">
        <v>137.85</v>
      </c>
      <c r="P436">
        <v>130.74</v>
      </c>
      <c r="Q436">
        <v>62</v>
      </c>
      <c r="AU436">
        <v>473.88</v>
      </c>
      <c r="AV436">
        <v>168.51</v>
      </c>
      <c r="AW436">
        <v>151.63999999999999</v>
      </c>
      <c r="AX436">
        <v>137.85</v>
      </c>
      <c r="AY436">
        <v>130.74</v>
      </c>
      <c r="AZ436">
        <v>62</v>
      </c>
      <c r="BB436">
        <v>62</v>
      </c>
    </row>
    <row r="437" spans="1:54" x14ac:dyDescent="0.25">
      <c r="A437" t="s">
        <v>3084</v>
      </c>
      <c r="B437" s="216" t="s">
        <v>3853</v>
      </c>
      <c r="C437" s="216" t="s">
        <v>1306</v>
      </c>
      <c r="D437" s="216" t="str">
        <f t="shared" si="8"/>
        <v>WSU3024</v>
      </c>
      <c r="E437" t="s">
        <v>774</v>
      </c>
      <c r="H437" t="s">
        <v>3084</v>
      </c>
      <c r="I437" t="s">
        <v>2378</v>
      </c>
      <c r="J437" t="s">
        <v>802</v>
      </c>
      <c r="K437" t="s">
        <v>809</v>
      </c>
      <c r="L437">
        <v>696.02</v>
      </c>
      <c r="M437">
        <v>247.51</v>
      </c>
      <c r="N437">
        <v>222.73</v>
      </c>
      <c r="O437">
        <v>202.47</v>
      </c>
      <c r="P437">
        <v>192.03</v>
      </c>
      <c r="Q437">
        <v>50</v>
      </c>
      <c r="AU437">
        <v>696.02</v>
      </c>
      <c r="AV437">
        <v>247.51</v>
      </c>
      <c r="AW437">
        <v>222.73</v>
      </c>
      <c r="AX437">
        <v>202.47</v>
      </c>
      <c r="AY437">
        <v>192.03</v>
      </c>
      <c r="AZ437">
        <v>50</v>
      </c>
      <c r="BB437">
        <v>50</v>
      </c>
    </row>
    <row r="438" spans="1:54" x14ac:dyDescent="0.25">
      <c r="A438" t="s">
        <v>3085</v>
      </c>
      <c r="B438" s="216" t="s">
        <v>3854</v>
      </c>
      <c r="C438" s="216" t="s">
        <v>1305</v>
      </c>
      <c r="D438" s="216" t="str">
        <f t="shared" si="8"/>
        <v>WSU302424</v>
      </c>
      <c r="E438" t="s">
        <v>773</v>
      </c>
      <c r="H438" t="s">
        <v>3085</v>
      </c>
      <c r="I438" t="s">
        <v>2378</v>
      </c>
      <c r="J438" t="s">
        <v>802</v>
      </c>
      <c r="K438" t="s">
        <v>809</v>
      </c>
      <c r="L438">
        <v>727.4</v>
      </c>
      <c r="M438">
        <v>258.66000000000003</v>
      </c>
      <c r="N438">
        <v>232.77</v>
      </c>
      <c r="O438">
        <v>211.6</v>
      </c>
      <c r="P438">
        <v>200.69</v>
      </c>
      <c r="Q438">
        <v>66</v>
      </c>
      <c r="AU438">
        <v>727.4</v>
      </c>
      <c r="AV438">
        <v>258.66000000000003</v>
      </c>
      <c r="AW438">
        <v>232.77</v>
      </c>
      <c r="AX438">
        <v>211.6</v>
      </c>
      <c r="AY438">
        <v>200.69</v>
      </c>
      <c r="AZ438">
        <v>66</v>
      </c>
      <c r="BB438">
        <v>66</v>
      </c>
    </row>
    <row r="439" spans="1:54" x14ac:dyDescent="0.25">
      <c r="A439" t="s">
        <v>3086</v>
      </c>
      <c r="B439" s="216" t="s">
        <v>3855</v>
      </c>
      <c r="C439" s="216" t="s">
        <v>1308</v>
      </c>
      <c r="D439" s="216" t="str">
        <f t="shared" si="8"/>
        <v>WSU3312</v>
      </c>
      <c r="E439" t="s">
        <v>776</v>
      </c>
      <c r="H439" t="s">
        <v>3086</v>
      </c>
      <c r="I439" t="s">
        <v>2378</v>
      </c>
      <c r="J439" t="s">
        <v>802</v>
      </c>
      <c r="K439" t="s">
        <v>809</v>
      </c>
      <c r="L439">
        <v>307.64999999999998</v>
      </c>
      <c r="M439">
        <v>109.4</v>
      </c>
      <c r="N439">
        <v>98.45</v>
      </c>
      <c r="O439">
        <v>89.5</v>
      </c>
      <c r="P439">
        <v>84.88</v>
      </c>
      <c r="Q439">
        <v>34</v>
      </c>
      <c r="AU439">
        <v>307.64999999999998</v>
      </c>
      <c r="AV439">
        <v>109.4</v>
      </c>
      <c r="AW439">
        <v>98.45</v>
      </c>
      <c r="AX439">
        <v>89.5</v>
      </c>
      <c r="AY439">
        <v>84.88</v>
      </c>
      <c r="AZ439">
        <v>34</v>
      </c>
      <c r="BB439">
        <v>34</v>
      </c>
    </row>
    <row r="440" spans="1:54" x14ac:dyDescent="0.25">
      <c r="A440" t="s">
        <v>3087</v>
      </c>
      <c r="B440" s="216" t="s">
        <v>3856</v>
      </c>
      <c r="C440" s="216" t="s">
        <v>1307</v>
      </c>
      <c r="D440" s="216" t="str">
        <f t="shared" si="8"/>
        <v>WSU331224</v>
      </c>
      <c r="E440" t="s">
        <v>775</v>
      </c>
      <c r="H440" t="s">
        <v>3087</v>
      </c>
      <c r="I440" t="s">
        <v>2378</v>
      </c>
      <c r="J440" t="s">
        <v>802</v>
      </c>
      <c r="K440" t="s">
        <v>809</v>
      </c>
      <c r="L440">
        <v>343.76</v>
      </c>
      <c r="M440">
        <v>122.24</v>
      </c>
      <c r="N440">
        <v>110</v>
      </c>
      <c r="O440">
        <v>100</v>
      </c>
      <c r="P440">
        <v>94.84</v>
      </c>
      <c r="Q440">
        <v>52</v>
      </c>
      <c r="AU440">
        <v>343.76</v>
      </c>
      <c r="AV440">
        <v>122.24</v>
      </c>
      <c r="AW440">
        <v>110</v>
      </c>
      <c r="AX440">
        <v>100</v>
      </c>
      <c r="AY440">
        <v>94.84</v>
      </c>
      <c r="AZ440">
        <v>52</v>
      </c>
      <c r="BB440">
        <v>52</v>
      </c>
    </row>
    <row r="441" spans="1:54" x14ac:dyDescent="0.25">
      <c r="A441" t="s">
        <v>3088</v>
      </c>
      <c r="B441" s="216" t="s">
        <v>3857</v>
      </c>
      <c r="C441" s="216" t="s">
        <v>1310</v>
      </c>
      <c r="D441" s="216" t="str">
        <f t="shared" si="8"/>
        <v>WSU3315</v>
      </c>
      <c r="E441" t="s">
        <v>778</v>
      </c>
      <c r="H441" t="s">
        <v>3088</v>
      </c>
      <c r="I441" t="s">
        <v>2378</v>
      </c>
      <c r="J441" t="s">
        <v>802</v>
      </c>
      <c r="K441" t="s">
        <v>809</v>
      </c>
      <c r="L441">
        <v>397.22</v>
      </c>
      <c r="M441">
        <v>141.25</v>
      </c>
      <c r="N441">
        <v>127.11</v>
      </c>
      <c r="O441">
        <v>115.55</v>
      </c>
      <c r="P441">
        <v>109.59</v>
      </c>
      <c r="Q441">
        <v>37</v>
      </c>
      <c r="AU441">
        <v>397.22</v>
      </c>
      <c r="AV441">
        <v>141.25</v>
      </c>
      <c r="AW441">
        <v>127.11</v>
      </c>
      <c r="AX441">
        <v>115.55</v>
      </c>
      <c r="AY441">
        <v>109.59</v>
      </c>
      <c r="AZ441">
        <v>37</v>
      </c>
      <c r="BB441">
        <v>37</v>
      </c>
    </row>
    <row r="442" spans="1:54" x14ac:dyDescent="0.25">
      <c r="A442" t="s">
        <v>3089</v>
      </c>
      <c r="B442" s="216" t="s">
        <v>3858</v>
      </c>
      <c r="C442" s="216" t="s">
        <v>1309</v>
      </c>
      <c r="D442" s="216" t="str">
        <f t="shared" si="8"/>
        <v>WSU331524</v>
      </c>
      <c r="E442" t="s">
        <v>777</v>
      </c>
      <c r="H442" t="s">
        <v>3089</v>
      </c>
      <c r="I442" t="s">
        <v>2378</v>
      </c>
      <c r="J442" t="s">
        <v>802</v>
      </c>
      <c r="K442" t="s">
        <v>809</v>
      </c>
      <c r="L442">
        <v>435.7</v>
      </c>
      <c r="M442">
        <v>154.94</v>
      </c>
      <c r="N442">
        <v>139.41999999999999</v>
      </c>
      <c r="O442">
        <v>126.75</v>
      </c>
      <c r="P442">
        <v>120.21</v>
      </c>
      <c r="Q442">
        <v>56</v>
      </c>
      <c r="AU442">
        <v>435.7</v>
      </c>
      <c r="AV442">
        <v>154.94</v>
      </c>
      <c r="AW442">
        <v>139.41999999999999</v>
      </c>
      <c r="AX442">
        <v>126.75</v>
      </c>
      <c r="AY442">
        <v>120.21</v>
      </c>
      <c r="AZ442">
        <v>56</v>
      </c>
      <c r="BB442">
        <v>56</v>
      </c>
    </row>
    <row r="443" spans="1:54" x14ac:dyDescent="0.25">
      <c r="A443" t="s">
        <v>3090</v>
      </c>
      <c r="B443" s="216" t="s">
        <v>3859</v>
      </c>
      <c r="C443" s="216" t="s">
        <v>1312</v>
      </c>
      <c r="D443" s="216" t="str">
        <f t="shared" si="8"/>
        <v>WSU3318</v>
      </c>
      <c r="E443" t="s">
        <v>780</v>
      </c>
      <c r="H443" t="s">
        <v>3090</v>
      </c>
      <c r="I443" t="s">
        <v>2378</v>
      </c>
      <c r="J443" t="s">
        <v>802</v>
      </c>
      <c r="K443" t="s">
        <v>809</v>
      </c>
      <c r="L443">
        <v>424.37</v>
      </c>
      <c r="M443">
        <v>150.91</v>
      </c>
      <c r="N443">
        <v>135.80000000000001</v>
      </c>
      <c r="O443">
        <v>123.45</v>
      </c>
      <c r="P443">
        <v>117.08</v>
      </c>
      <c r="Q443">
        <v>40</v>
      </c>
      <c r="AU443">
        <v>424.37</v>
      </c>
      <c r="AV443">
        <v>150.91</v>
      </c>
      <c r="AW443">
        <v>135.80000000000001</v>
      </c>
      <c r="AX443">
        <v>123.45</v>
      </c>
      <c r="AY443">
        <v>117.08</v>
      </c>
      <c r="AZ443">
        <v>40</v>
      </c>
      <c r="BB443">
        <v>40</v>
      </c>
    </row>
    <row r="444" spans="1:54" x14ac:dyDescent="0.25">
      <c r="A444" t="s">
        <v>3091</v>
      </c>
      <c r="B444" s="216" t="s">
        <v>3860</v>
      </c>
      <c r="C444" s="216" t="s">
        <v>1311</v>
      </c>
      <c r="D444" s="216" t="str">
        <f t="shared" si="8"/>
        <v>WSU331824</v>
      </c>
      <c r="E444" t="s">
        <v>779</v>
      </c>
      <c r="H444" t="s">
        <v>3091</v>
      </c>
      <c r="I444" t="s">
        <v>2378</v>
      </c>
      <c r="J444" t="s">
        <v>802</v>
      </c>
      <c r="K444" t="s">
        <v>809</v>
      </c>
      <c r="L444">
        <v>465.21</v>
      </c>
      <c r="M444">
        <v>165.43</v>
      </c>
      <c r="N444">
        <v>148.87</v>
      </c>
      <c r="O444">
        <v>135.33000000000001</v>
      </c>
      <c r="P444">
        <v>128.35</v>
      </c>
      <c r="Q444">
        <v>61</v>
      </c>
      <c r="AU444">
        <v>465.21</v>
      </c>
      <c r="AV444">
        <v>165.43</v>
      </c>
      <c r="AW444">
        <v>148.87</v>
      </c>
      <c r="AX444">
        <v>135.33000000000001</v>
      </c>
      <c r="AY444">
        <v>128.35</v>
      </c>
      <c r="AZ444">
        <v>61</v>
      </c>
      <c r="BB444">
        <v>61</v>
      </c>
    </row>
    <row r="445" spans="1:54" x14ac:dyDescent="0.25">
      <c r="A445" t="s">
        <v>3092</v>
      </c>
      <c r="B445" s="216" t="s">
        <v>3861</v>
      </c>
      <c r="C445" s="216" t="s">
        <v>1314</v>
      </c>
      <c r="D445" s="216" t="str">
        <f t="shared" si="8"/>
        <v>WSU3321</v>
      </c>
      <c r="E445" t="s">
        <v>782</v>
      </c>
      <c r="H445" t="s">
        <v>3092</v>
      </c>
      <c r="I445" t="s">
        <v>2378</v>
      </c>
      <c r="J445" t="s">
        <v>802</v>
      </c>
      <c r="K445" t="s">
        <v>809</v>
      </c>
      <c r="L445">
        <v>573.05999999999995</v>
      </c>
      <c r="M445">
        <v>203.78</v>
      </c>
      <c r="N445">
        <v>183.38</v>
      </c>
      <c r="O445">
        <v>166.7</v>
      </c>
      <c r="P445">
        <v>158.11000000000001</v>
      </c>
      <c r="Q445">
        <v>51</v>
      </c>
      <c r="AU445">
        <v>573.05999999999995</v>
      </c>
      <c r="AV445">
        <v>203.78</v>
      </c>
      <c r="AW445">
        <v>183.38</v>
      </c>
      <c r="AX445">
        <v>166.7</v>
      </c>
      <c r="AY445">
        <v>158.11000000000001</v>
      </c>
      <c r="AZ445">
        <v>51</v>
      </c>
      <c r="BB445">
        <v>51</v>
      </c>
    </row>
    <row r="446" spans="1:54" x14ac:dyDescent="0.25">
      <c r="A446" t="s">
        <v>3093</v>
      </c>
      <c r="B446" s="216" t="s">
        <v>3862</v>
      </c>
      <c r="C446" s="216" t="s">
        <v>1313</v>
      </c>
      <c r="D446" s="216" t="str">
        <f t="shared" si="8"/>
        <v>WSU332124</v>
      </c>
      <c r="E446" t="s">
        <v>781</v>
      </c>
      <c r="H446" t="s">
        <v>3093</v>
      </c>
      <c r="I446" t="s">
        <v>2378</v>
      </c>
      <c r="J446" t="s">
        <v>802</v>
      </c>
      <c r="K446" t="s">
        <v>809</v>
      </c>
      <c r="L446">
        <v>629.82000000000005</v>
      </c>
      <c r="M446">
        <v>223.96</v>
      </c>
      <c r="N446">
        <v>201.54</v>
      </c>
      <c r="O446">
        <v>183.22</v>
      </c>
      <c r="P446">
        <v>173.77</v>
      </c>
      <c r="Q446">
        <v>79</v>
      </c>
      <c r="AU446">
        <v>629.82000000000005</v>
      </c>
      <c r="AV446">
        <v>223.96</v>
      </c>
      <c r="AW446">
        <v>201.54</v>
      </c>
      <c r="AX446">
        <v>183.22</v>
      </c>
      <c r="AY446">
        <v>173.77</v>
      </c>
      <c r="AZ446">
        <v>79</v>
      </c>
      <c r="BB446">
        <v>79</v>
      </c>
    </row>
    <row r="447" spans="1:54" x14ac:dyDescent="0.25">
      <c r="A447" t="s">
        <v>3094</v>
      </c>
      <c r="B447" s="216" t="s">
        <v>3863</v>
      </c>
      <c r="C447" s="216" t="s">
        <v>1316</v>
      </c>
      <c r="D447" s="216" t="str">
        <f t="shared" si="8"/>
        <v>WSU3324</v>
      </c>
      <c r="E447" t="s">
        <v>784</v>
      </c>
      <c r="H447" t="s">
        <v>3094</v>
      </c>
      <c r="I447" t="s">
        <v>2378</v>
      </c>
      <c r="J447" t="s">
        <v>802</v>
      </c>
      <c r="K447" t="s">
        <v>809</v>
      </c>
      <c r="L447">
        <v>708.38</v>
      </c>
      <c r="M447">
        <v>251.9</v>
      </c>
      <c r="N447">
        <v>226.68</v>
      </c>
      <c r="O447">
        <v>206.07</v>
      </c>
      <c r="P447">
        <v>195.44</v>
      </c>
      <c r="Q447">
        <v>54</v>
      </c>
      <c r="AU447">
        <v>708.38</v>
      </c>
      <c r="AV447">
        <v>251.9</v>
      </c>
      <c r="AW447">
        <v>226.68</v>
      </c>
      <c r="AX447">
        <v>206.07</v>
      </c>
      <c r="AY447">
        <v>195.44</v>
      </c>
      <c r="AZ447">
        <v>54</v>
      </c>
      <c r="BB447">
        <v>54</v>
      </c>
    </row>
    <row r="448" spans="1:54" x14ac:dyDescent="0.25">
      <c r="A448" t="s">
        <v>3095</v>
      </c>
      <c r="B448" s="216" t="s">
        <v>3864</v>
      </c>
      <c r="C448" s="216" t="s">
        <v>1315</v>
      </c>
      <c r="D448" s="216" t="str">
        <f t="shared" si="8"/>
        <v>WSU332424</v>
      </c>
      <c r="E448" t="s">
        <v>783</v>
      </c>
      <c r="H448" t="s">
        <v>3095</v>
      </c>
      <c r="I448" t="s">
        <v>2378</v>
      </c>
      <c r="J448" t="s">
        <v>802</v>
      </c>
      <c r="K448" t="s">
        <v>809</v>
      </c>
      <c r="L448">
        <v>742.13</v>
      </c>
      <c r="M448">
        <v>263.89999999999998</v>
      </c>
      <c r="N448">
        <v>237.48</v>
      </c>
      <c r="O448">
        <v>215.89</v>
      </c>
      <c r="P448">
        <v>204.75</v>
      </c>
      <c r="Q448">
        <v>70</v>
      </c>
      <c r="AU448">
        <v>742.13</v>
      </c>
      <c r="AV448">
        <v>263.89999999999998</v>
      </c>
      <c r="AW448">
        <v>237.48</v>
      </c>
      <c r="AX448">
        <v>215.89</v>
      </c>
      <c r="AY448">
        <v>204.75</v>
      </c>
      <c r="AZ448">
        <v>70</v>
      </c>
      <c r="BB448">
        <v>70</v>
      </c>
    </row>
    <row r="449" spans="1:54" x14ac:dyDescent="0.25">
      <c r="A449" t="s">
        <v>3096</v>
      </c>
      <c r="B449" s="216" t="s">
        <v>3865</v>
      </c>
      <c r="C449" s="216" t="s">
        <v>1318</v>
      </c>
      <c r="D449" s="216" t="str">
        <f t="shared" si="8"/>
        <v>WSU3612</v>
      </c>
      <c r="E449" t="s">
        <v>786</v>
      </c>
      <c r="H449" t="s">
        <v>3096</v>
      </c>
      <c r="I449" t="s">
        <v>2378</v>
      </c>
      <c r="J449" t="s">
        <v>802</v>
      </c>
      <c r="K449" t="s">
        <v>809</v>
      </c>
      <c r="L449">
        <v>329.81</v>
      </c>
      <c r="M449">
        <v>117.28</v>
      </c>
      <c r="N449">
        <v>105.54</v>
      </c>
      <c r="O449">
        <v>95.94</v>
      </c>
      <c r="P449">
        <v>91</v>
      </c>
      <c r="Q449">
        <v>37</v>
      </c>
      <c r="AU449">
        <v>329.81</v>
      </c>
      <c r="AV449">
        <v>117.28</v>
      </c>
      <c r="AW449">
        <v>105.54</v>
      </c>
      <c r="AX449">
        <v>95.94</v>
      </c>
      <c r="AY449">
        <v>91</v>
      </c>
      <c r="AZ449">
        <v>37</v>
      </c>
      <c r="BB449">
        <v>37</v>
      </c>
    </row>
    <row r="450" spans="1:54" x14ac:dyDescent="0.25">
      <c r="A450" t="s">
        <v>3097</v>
      </c>
      <c r="B450" s="216" t="s">
        <v>3866</v>
      </c>
      <c r="C450" s="216" t="s">
        <v>1317</v>
      </c>
      <c r="D450" s="216" t="str">
        <f t="shared" si="8"/>
        <v>WSU361224</v>
      </c>
      <c r="E450" t="s">
        <v>785</v>
      </c>
      <c r="H450" t="s">
        <v>3097</v>
      </c>
      <c r="I450" t="s">
        <v>2378</v>
      </c>
      <c r="J450" t="s">
        <v>802</v>
      </c>
      <c r="K450" t="s">
        <v>809</v>
      </c>
      <c r="L450">
        <v>365.92</v>
      </c>
      <c r="M450">
        <v>130.12</v>
      </c>
      <c r="N450">
        <v>117.09</v>
      </c>
      <c r="O450">
        <v>106.45</v>
      </c>
      <c r="P450">
        <v>100.96</v>
      </c>
      <c r="Q450">
        <v>55</v>
      </c>
      <c r="AU450">
        <v>365.92</v>
      </c>
      <c r="AV450">
        <v>130.12</v>
      </c>
      <c r="AW450">
        <v>117.09</v>
      </c>
      <c r="AX450">
        <v>106.45</v>
      </c>
      <c r="AY450">
        <v>100.96</v>
      </c>
      <c r="AZ450">
        <v>55</v>
      </c>
      <c r="BB450">
        <v>55</v>
      </c>
    </row>
    <row r="451" spans="1:54" x14ac:dyDescent="0.25">
      <c r="A451" t="s">
        <v>3098</v>
      </c>
      <c r="B451" s="216" t="s">
        <v>3867</v>
      </c>
      <c r="C451" s="216" t="s">
        <v>1320</v>
      </c>
      <c r="D451" s="216" t="str">
        <f t="shared" si="8"/>
        <v>WSU3615</v>
      </c>
      <c r="E451" t="s">
        <v>788</v>
      </c>
      <c r="H451" t="s">
        <v>3098</v>
      </c>
      <c r="I451" t="s">
        <v>2378</v>
      </c>
      <c r="J451" t="s">
        <v>802</v>
      </c>
      <c r="K451" t="s">
        <v>809</v>
      </c>
      <c r="L451">
        <v>411.16</v>
      </c>
      <c r="M451">
        <v>146.21</v>
      </c>
      <c r="N451">
        <v>131.57</v>
      </c>
      <c r="O451">
        <v>119.61</v>
      </c>
      <c r="P451">
        <v>113.44</v>
      </c>
      <c r="Q451">
        <v>41</v>
      </c>
      <c r="AU451">
        <v>411.16</v>
      </c>
      <c r="AV451">
        <v>146.21</v>
      </c>
      <c r="AW451">
        <v>131.57</v>
      </c>
      <c r="AX451">
        <v>119.61</v>
      </c>
      <c r="AY451">
        <v>113.44</v>
      </c>
      <c r="AZ451">
        <v>41</v>
      </c>
      <c r="BB451">
        <v>41</v>
      </c>
    </row>
    <row r="452" spans="1:54" x14ac:dyDescent="0.25">
      <c r="A452" t="s">
        <v>3099</v>
      </c>
      <c r="B452" s="216" t="s">
        <v>3868</v>
      </c>
      <c r="C452" s="216" t="s">
        <v>1319</v>
      </c>
      <c r="D452" s="216" t="str">
        <f t="shared" si="8"/>
        <v>WSU361524</v>
      </c>
      <c r="E452" t="s">
        <v>787</v>
      </c>
      <c r="H452" t="s">
        <v>3099</v>
      </c>
      <c r="I452" t="s">
        <v>2378</v>
      </c>
      <c r="J452" t="s">
        <v>802</v>
      </c>
      <c r="K452" t="s">
        <v>809</v>
      </c>
      <c r="L452">
        <v>449.64</v>
      </c>
      <c r="M452">
        <v>159.88999999999999</v>
      </c>
      <c r="N452">
        <v>143.88999999999999</v>
      </c>
      <c r="O452">
        <v>130.80000000000001</v>
      </c>
      <c r="P452">
        <v>124.06</v>
      </c>
      <c r="Q452">
        <v>60</v>
      </c>
      <c r="AU452">
        <v>449.64</v>
      </c>
      <c r="AV452">
        <v>159.88999999999999</v>
      </c>
      <c r="AW452">
        <v>143.88999999999999</v>
      </c>
      <c r="AX452">
        <v>130.80000000000001</v>
      </c>
      <c r="AY452">
        <v>124.06</v>
      </c>
      <c r="AZ452">
        <v>60</v>
      </c>
      <c r="BB452">
        <v>60</v>
      </c>
    </row>
    <row r="453" spans="1:54" x14ac:dyDescent="0.25">
      <c r="A453" t="s">
        <v>3100</v>
      </c>
      <c r="B453" s="216" t="s">
        <v>3869</v>
      </c>
      <c r="C453" s="216" t="s">
        <v>1322</v>
      </c>
      <c r="D453" s="216" t="str">
        <f t="shared" si="8"/>
        <v>WSU3618</v>
      </c>
      <c r="E453" t="s">
        <v>790</v>
      </c>
      <c r="H453" t="s">
        <v>3100</v>
      </c>
      <c r="I453" t="s">
        <v>2378</v>
      </c>
      <c r="J453" t="s">
        <v>802</v>
      </c>
      <c r="K453" t="s">
        <v>809</v>
      </c>
      <c r="L453">
        <v>438.3</v>
      </c>
      <c r="M453">
        <v>155.86000000000001</v>
      </c>
      <c r="N453">
        <v>140.26</v>
      </c>
      <c r="O453">
        <v>127.5</v>
      </c>
      <c r="P453">
        <v>120.93</v>
      </c>
      <c r="Q453">
        <v>45</v>
      </c>
      <c r="AU453">
        <v>438.3</v>
      </c>
      <c r="AV453">
        <v>155.86000000000001</v>
      </c>
      <c r="AW453">
        <v>140.26</v>
      </c>
      <c r="AX453">
        <v>127.5</v>
      </c>
      <c r="AY453">
        <v>120.93</v>
      </c>
      <c r="AZ453">
        <v>45</v>
      </c>
      <c r="BB453">
        <v>45</v>
      </c>
    </row>
    <row r="454" spans="1:54" x14ac:dyDescent="0.25">
      <c r="A454" t="s">
        <v>3101</v>
      </c>
      <c r="B454" s="216" t="s">
        <v>3870</v>
      </c>
      <c r="C454" s="216" t="s">
        <v>1321</v>
      </c>
      <c r="D454" s="216" t="str">
        <f t="shared" si="8"/>
        <v>WSU361824</v>
      </c>
      <c r="E454" t="s">
        <v>789</v>
      </c>
      <c r="H454" t="s">
        <v>3101</v>
      </c>
      <c r="I454" t="s">
        <v>2378</v>
      </c>
      <c r="J454" t="s">
        <v>802</v>
      </c>
      <c r="K454" t="s">
        <v>809</v>
      </c>
      <c r="L454">
        <v>479.15</v>
      </c>
      <c r="M454">
        <v>170.39</v>
      </c>
      <c r="N454">
        <v>153.33000000000001</v>
      </c>
      <c r="O454">
        <v>139.38999999999999</v>
      </c>
      <c r="P454">
        <v>132.19999999999999</v>
      </c>
      <c r="Q454">
        <v>65</v>
      </c>
      <c r="AU454">
        <v>479.15</v>
      </c>
      <c r="AV454">
        <v>170.39</v>
      </c>
      <c r="AW454">
        <v>153.33000000000001</v>
      </c>
      <c r="AX454">
        <v>139.38999999999999</v>
      </c>
      <c r="AY454">
        <v>132.19999999999999</v>
      </c>
      <c r="AZ454">
        <v>65</v>
      </c>
      <c r="BB454">
        <v>65</v>
      </c>
    </row>
    <row r="455" spans="1:54" x14ac:dyDescent="0.25">
      <c r="A455" t="s">
        <v>3102</v>
      </c>
      <c r="B455" s="216" t="s">
        <v>3871</v>
      </c>
      <c r="C455" s="216" t="s">
        <v>1324</v>
      </c>
      <c r="D455" s="216" t="str">
        <f t="shared" si="8"/>
        <v>WSU3621</v>
      </c>
      <c r="E455" t="s">
        <v>792</v>
      </c>
      <c r="H455" t="s">
        <v>3102</v>
      </c>
      <c r="I455" t="s">
        <v>2378</v>
      </c>
      <c r="J455" t="s">
        <v>802</v>
      </c>
      <c r="K455" t="s">
        <v>809</v>
      </c>
      <c r="L455">
        <v>587.08000000000004</v>
      </c>
      <c r="M455">
        <v>208.77</v>
      </c>
      <c r="N455">
        <v>187.87</v>
      </c>
      <c r="O455">
        <v>170.78</v>
      </c>
      <c r="P455">
        <v>161.97999999999999</v>
      </c>
      <c r="Q455">
        <v>55</v>
      </c>
      <c r="AU455">
        <v>587.08000000000004</v>
      </c>
      <c r="AV455">
        <v>208.77</v>
      </c>
      <c r="AW455">
        <v>187.87</v>
      </c>
      <c r="AX455">
        <v>170.78</v>
      </c>
      <c r="AY455">
        <v>161.97999999999999</v>
      </c>
      <c r="AZ455">
        <v>55</v>
      </c>
      <c r="BB455">
        <v>55</v>
      </c>
    </row>
    <row r="456" spans="1:54" x14ac:dyDescent="0.25">
      <c r="A456" t="s">
        <v>3103</v>
      </c>
      <c r="B456" s="216" t="s">
        <v>3872</v>
      </c>
      <c r="C456" s="216" t="s">
        <v>1323</v>
      </c>
      <c r="D456" s="216" t="str">
        <f t="shared" si="8"/>
        <v>WSU362124</v>
      </c>
      <c r="E456" t="s">
        <v>791</v>
      </c>
      <c r="H456" t="s">
        <v>3103</v>
      </c>
      <c r="I456" t="s">
        <v>2378</v>
      </c>
      <c r="J456" t="s">
        <v>802</v>
      </c>
      <c r="K456" t="s">
        <v>809</v>
      </c>
      <c r="L456">
        <v>644.48</v>
      </c>
      <c r="M456">
        <v>229.18</v>
      </c>
      <c r="N456">
        <v>206.23</v>
      </c>
      <c r="O456">
        <v>187.48</v>
      </c>
      <c r="P456">
        <v>177.81</v>
      </c>
      <c r="Q456">
        <v>83</v>
      </c>
      <c r="AU456">
        <v>644.48</v>
      </c>
      <c r="AV456">
        <v>229.18</v>
      </c>
      <c r="AW456">
        <v>206.23</v>
      </c>
      <c r="AX456">
        <v>187.48</v>
      </c>
      <c r="AY456">
        <v>177.81</v>
      </c>
      <c r="AZ456">
        <v>83</v>
      </c>
      <c r="BB456">
        <v>83</v>
      </c>
    </row>
    <row r="457" spans="1:54" x14ac:dyDescent="0.25">
      <c r="A457" t="s">
        <v>3104</v>
      </c>
      <c r="B457" s="216" t="s">
        <v>3873</v>
      </c>
      <c r="C457" s="216" t="s">
        <v>1326</v>
      </c>
      <c r="D457" s="216" t="str">
        <f t="shared" si="8"/>
        <v>WSU3624</v>
      </c>
      <c r="E457" t="s">
        <v>794</v>
      </c>
      <c r="H457" t="s">
        <v>3104</v>
      </c>
      <c r="I457" t="s">
        <v>2378</v>
      </c>
      <c r="J457" t="s">
        <v>802</v>
      </c>
      <c r="K457" t="s">
        <v>809</v>
      </c>
      <c r="L457">
        <v>722.4</v>
      </c>
      <c r="M457">
        <v>256.89</v>
      </c>
      <c r="N457">
        <v>231.17</v>
      </c>
      <c r="O457">
        <v>210.15</v>
      </c>
      <c r="P457">
        <v>199.31</v>
      </c>
      <c r="Q457">
        <v>58</v>
      </c>
      <c r="AU457">
        <v>722.4</v>
      </c>
      <c r="AV457">
        <v>256.89</v>
      </c>
      <c r="AW457">
        <v>231.17</v>
      </c>
      <c r="AX457">
        <v>210.15</v>
      </c>
      <c r="AY457">
        <v>199.31</v>
      </c>
      <c r="AZ457">
        <v>58</v>
      </c>
      <c r="BB457">
        <v>58</v>
      </c>
    </row>
    <row r="458" spans="1:54" x14ac:dyDescent="0.25">
      <c r="A458" t="s">
        <v>3105</v>
      </c>
      <c r="B458" s="216" t="s">
        <v>3874</v>
      </c>
      <c r="C458" s="216" t="s">
        <v>1325</v>
      </c>
      <c r="D458" s="216" t="str">
        <f t="shared" si="8"/>
        <v>WSU362424</v>
      </c>
      <c r="E458" t="s">
        <v>793</v>
      </c>
      <c r="H458" t="s">
        <v>3105</v>
      </c>
      <c r="I458" t="s">
        <v>2378</v>
      </c>
      <c r="J458" t="s">
        <v>802</v>
      </c>
      <c r="K458" t="s">
        <v>809</v>
      </c>
      <c r="L458">
        <v>783.75</v>
      </c>
      <c r="M458">
        <v>278.7</v>
      </c>
      <c r="N458">
        <v>250.8</v>
      </c>
      <c r="O458">
        <v>227.99</v>
      </c>
      <c r="P458">
        <v>216.24</v>
      </c>
      <c r="Q458">
        <v>88</v>
      </c>
      <c r="AU458">
        <v>783.75</v>
      </c>
      <c r="AV458">
        <v>278.7</v>
      </c>
      <c r="AW458">
        <v>250.8</v>
      </c>
      <c r="AX458">
        <v>227.99</v>
      </c>
      <c r="AY458">
        <v>216.24</v>
      </c>
      <c r="AZ458">
        <v>88</v>
      </c>
      <c r="BB458">
        <v>88</v>
      </c>
    </row>
    <row r="459" spans="1:54" x14ac:dyDescent="0.25">
      <c r="A459" t="s">
        <v>3106</v>
      </c>
      <c r="B459" s="216" t="s">
        <v>3875</v>
      </c>
      <c r="C459" s="216" t="s">
        <v>1180</v>
      </c>
      <c r="D459" s="216" t="str">
        <f t="shared" si="8"/>
        <v>W0930</v>
      </c>
      <c r="E459" t="s">
        <v>204</v>
      </c>
      <c r="H459" t="s">
        <v>3106</v>
      </c>
      <c r="I459" t="s">
        <v>2378</v>
      </c>
      <c r="J459" t="s">
        <v>802</v>
      </c>
      <c r="K459" t="s">
        <v>809</v>
      </c>
      <c r="L459">
        <v>228.39</v>
      </c>
      <c r="M459">
        <v>81.22</v>
      </c>
      <c r="N459">
        <v>73.09</v>
      </c>
      <c r="O459">
        <v>66.44</v>
      </c>
      <c r="P459">
        <v>63.01</v>
      </c>
      <c r="Q459">
        <v>27</v>
      </c>
      <c r="AU459">
        <v>228.39</v>
      </c>
      <c r="AV459">
        <v>81.22</v>
      </c>
      <c r="AW459">
        <v>73.09</v>
      </c>
      <c r="AX459">
        <v>66.44</v>
      </c>
      <c r="AY459">
        <v>63.01</v>
      </c>
      <c r="AZ459">
        <v>27</v>
      </c>
      <c r="BB459">
        <v>27</v>
      </c>
    </row>
    <row r="460" spans="1:54" x14ac:dyDescent="0.25">
      <c r="A460" t="s">
        <v>3107</v>
      </c>
      <c r="B460" s="216" t="s">
        <v>3876</v>
      </c>
      <c r="C460" s="216" t="s">
        <v>1181</v>
      </c>
      <c r="D460" s="216" t="str">
        <f t="shared" si="8"/>
        <v>W0936</v>
      </c>
      <c r="E460" t="s">
        <v>226</v>
      </c>
      <c r="H460" t="s">
        <v>3107</v>
      </c>
      <c r="I460" t="s">
        <v>2378</v>
      </c>
      <c r="J460" t="s">
        <v>802</v>
      </c>
      <c r="K460" t="s">
        <v>809</v>
      </c>
      <c r="L460">
        <v>242.62</v>
      </c>
      <c r="M460">
        <v>86.28</v>
      </c>
      <c r="N460">
        <v>77.64</v>
      </c>
      <c r="O460">
        <v>70.58</v>
      </c>
      <c r="P460">
        <v>66.94</v>
      </c>
      <c r="Q460">
        <v>31</v>
      </c>
      <c r="AU460">
        <v>242.62</v>
      </c>
      <c r="AV460">
        <v>86.28</v>
      </c>
      <c r="AW460">
        <v>77.64</v>
      </c>
      <c r="AX460">
        <v>70.58</v>
      </c>
      <c r="AY460">
        <v>66.94</v>
      </c>
      <c r="AZ460">
        <v>31</v>
      </c>
      <c r="BB460">
        <v>31</v>
      </c>
    </row>
    <row r="461" spans="1:54" x14ac:dyDescent="0.25">
      <c r="A461" t="s">
        <v>3108</v>
      </c>
      <c r="B461" s="216" t="s">
        <v>3877</v>
      </c>
      <c r="C461" s="216" t="s">
        <v>1182</v>
      </c>
      <c r="D461" s="216" t="str">
        <f t="shared" si="8"/>
        <v>W0939</v>
      </c>
      <c r="E461" t="s">
        <v>708</v>
      </c>
      <c r="H461" t="s">
        <v>3108</v>
      </c>
      <c r="I461" t="s">
        <v>2378</v>
      </c>
      <c r="J461" t="s">
        <v>802</v>
      </c>
      <c r="K461" t="s">
        <v>809</v>
      </c>
      <c r="L461">
        <v>251.04</v>
      </c>
      <c r="M461">
        <v>89.27</v>
      </c>
      <c r="N461">
        <v>80.33</v>
      </c>
      <c r="O461">
        <v>73.03</v>
      </c>
      <c r="P461">
        <v>69.260000000000005</v>
      </c>
      <c r="Q461">
        <v>33</v>
      </c>
      <c r="AU461">
        <v>251.04</v>
      </c>
      <c r="AV461">
        <v>89.27</v>
      </c>
      <c r="AW461">
        <v>80.33</v>
      </c>
      <c r="AX461">
        <v>73.03</v>
      </c>
      <c r="AY461">
        <v>69.260000000000005</v>
      </c>
      <c r="AZ461">
        <v>33</v>
      </c>
      <c r="BB461">
        <v>33</v>
      </c>
    </row>
    <row r="462" spans="1:54" x14ac:dyDescent="0.25">
      <c r="A462" t="s">
        <v>3109</v>
      </c>
      <c r="B462" s="216" t="s">
        <v>3878</v>
      </c>
      <c r="C462" s="216" t="s">
        <v>1183</v>
      </c>
      <c r="D462" s="216" t="str">
        <f t="shared" si="8"/>
        <v>W0942</v>
      </c>
      <c r="E462" t="s">
        <v>238</v>
      </c>
      <c r="H462" t="s">
        <v>3109</v>
      </c>
      <c r="I462" t="s">
        <v>2378</v>
      </c>
      <c r="J462" t="s">
        <v>802</v>
      </c>
      <c r="K462" t="s">
        <v>809</v>
      </c>
      <c r="L462">
        <v>260.94</v>
      </c>
      <c r="M462">
        <v>92.79</v>
      </c>
      <c r="N462">
        <v>83.5</v>
      </c>
      <c r="O462">
        <v>75.91</v>
      </c>
      <c r="P462">
        <v>71.989999999999995</v>
      </c>
      <c r="Q462">
        <v>36</v>
      </c>
      <c r="AU462">
        <v>260.94</v>
      </c>
      <c r="AV462">
        <v>92.79</v>
      </c>
      <c r="AW462">
        <v>83.5</v>
      </c>
      <c r="AX462">
        <v>75.91</v>
      </c>
      <c r="AY462">
        <v>71.989999999999995</v>
      </c>
      <c r="AZ462">
        <v>36</v>
      </c>
      <c r="BB462">
        <v>36</v>
      </c>
    </row>
    <row r="463" spans="1:54" x14ac:dyDescent="0.25">
      <c r="A463" t="s">
        <v>3110</v>
      </c>
      <c r="B463" s="216" t="s">
        <v>3879</v>
      </c>
      <c r="C463" s="216" t="s">
        <v>1184</v>
      </c>
      <c r="D463" s="216" t="str">
        <f t="shared" si="8"/>
        <v>W1230</v>
      </c>
      <c r="E463" t="s">
        <v>205</v>
      </c>
      <c r="H463" t="s">
        <v>3110</v>
      </c>
      <c r="I463" t="s">
        <v>2378</v>
      </c>
      <c r="J463" t="s">
        <v>802</v>
      </c>
      <c r="K463" t="s">
        <v>809</v>
      </c>
      <c r="L463">
        <v>242.49</v>
      </c>
      <c r="M463">
        <v>86.23</v>
      </c>
      <c r="N463">
        <v>77.599999999999994</v>
      </c>
      <c r="O463">
        <v>70.540000000000006</v>
      </c>
      <c r="P463">
        <v>66.900000000000006</v>
      </c>
      <c r="Q463">
        <v>31</v>
      </c>
      <c r="AU463">
        <v>242.49</v>
      </c>
      <c r="AV463">
        <v>86.23</v>
      </c>
      <c r="AW463">
        <v>77.599999999999994</v>
      </c>
      <c r="AX463">
        <v>70.540000000000006</v>
      </c>
      <c r="AY463">
        <v>66.900000000000006</v>
      </c>
      <c r="AZ463">
        <v>31</v>
      </c>
      <c r="BB463">
        <v>31</v>
      </c>
    </row>
    <row r="464" spans="1:54" x14ac:dyDescent="0.25">
      <c r="A464" t="s">
        <v>3111</v>
      </c>
      <c r="B464" s="216" t="s">
        <v>3880</v>
      </c>
      <c r="C464" s="216" t="s">
        <v>1185</v>
      </c>
      <c r="D464" s="216" t="str">
        <f t="shared" si="8"/>
        <v>W1236</v>
      </c>
      <c r="E464" t="s">
        <v>227</v>
      </c>
      <c r="H464" t="s">
        <v>3111</v>
      </c>
      <c r="I464" t="s">
        <v>2378</v>
      </c>
      <c r="J464" t="s">
        <v>802</v>
      </c>
      <c r="K464" t="s">
        <v>809</v>
      </c>
      <c r="L464">
        <v>258.29000000000002</v>
      </c>
      <c r="M464">
        <v>91.85</v>
      </c>
      <c r="N464">
        <v>82.65</v>
      </c>
      <c r="O464">
        <v>75.14</v>
      </c>
      <c r="P464">
        <v>71.260000000000005</v>
      </c>
      <c r="Q464">
        <v>36</v>
      </c>
      <c r="AU464">
        <v>258.29000000000002</v>
      </c>
      <c r="AV464">
        <v>91.85</v>
      </c>
      <c r="AW464">
        <v>82.65</v>
      </c>
      <c r="AX464">
        <v>75.14</v>
      </c>
      <c r="AY464">
        <v>71.260000000000005</v>
      </c>
      <c r="AZ464">
        <v>36</v>
      </c>
      <c r="BB464">
        <v>36</v>
      </c>
    </row>
    <row r="465" spans="1:54" x14ac:dyDescent="0.25">
      <c r="A465" t="s">
        <v>3112</v>
      </c>
      <c r="B465" s="216" t="s">
        <v>3881</v>
      </c>
      <c r="C465" s="216" t="s">
        <v>1186</v>
      </c>
      <c r="D465" s="216" t="str">
        <f t="shared" si="8"/>
        <v>W1239</v>
      </c>
      <c r="E465" t="s">
        <v>709</v>
      </c>
      <c r="H465" t="s">
        <v>3112</v>
      </c>
      <c r="I465" t="s">
        <v>2378</v>
      </c>
      <c r="J465" t="s">
        <v>802</v>
      </c>
      <c r="K465" t="s">
        <v>809</v>
      </c>
      <c r="L465">
        <v>273.35000000000002</v>
      </c>
      <c r="M465">
        <v>97.2</v>
      </c>
      <c r="N465">
        <v>87.47</v>
      </c>
      <c r="O465">
        <v>79.52</v>
      </c>
      <c r="P465">
        <v>75.42</v>
      </c>
      <c r="Q465">
        <v>40</v>
      </c>
      <c r="AU465">
        <v>273.35000000000002</v>
      </c>
      <c r="AV465">
        <v>97.2</v>
      </c>
      <c r="AW465">
        <v>87.47</v>
      </c>
      <c r="AX465">
        <v>79.52</v>
      </c>
      <c r="AY465">
        <v>75.42</v>
      </c>
      <c r="AZ465">
        <v>40</v>
      </c>
      <c r="BB465">
        <v>40</v>
      </c>
    </row>
    <row r="466" spans="1:54" x14ac:dyDescent="0.25">
      <c r="A466" t="s">
        <v>3113</v>
      </c>
      <c r="B466" s="216" t="s">
        <v>3882</v>
      </c>
      <c r="C466" s="216" t="s">
        <v>1187</v>
      </c>
      <c r="D466" s="216" t="str">
        <f t="shared" si="8"/>
        <v>W1242</v>
      </c>
      <c r="E466" t="s">
        <v>239</v>
      </c>
      <c r="H466" t="s">
        <v>3113</v>
      </c>
      <c r="I466" t="s">
        <v>2378</v>
      </c>
      <c r="J466" t="s">
        <v>802</v>
      </c>
      <c r="K466" t="s">
        <v>809</v>
      </c>
      <c r="L466">
        <v>277.57</v>
      </c>
      <c r="M466">
        <v>98.7</v>
      </c>
      <c r="N466">
        <v>88.82</v>
      </c>
      <c r="O466">
        <v>80.75</v>
      </c>
      <c r="P466">
        <v>76.58</v>
      </c>
      <c r="Q466">
        <v>42</v>
      </c>
      <c r="AU466">
        <v>277.57</v>
      </c>
      <c r="AV466">
        <v>98.7</v>
      </c>
      <c r="AW466">
        <v>88.82</v>
      </c>
      <c r="AX466">
        <v>80.75</v>
      </c>
      <c r="AY466">
        <v>76.58</v>
      </c>
      <c r="AZ466">
        <v>42</v>
      </c>
      <c r="BB466">
        <v>42</v>
      </c>
    </row>
    <row r="467" spans="1:54" x14ac:dyDescent="0.25">
      <c r="A467" t="s">
        <v>3114</v>
      </c>
      <c r="B467" s="216" t="s">
        <v>3883</v>
      </c>
      <c r="C467" s="216" t="s">
        <v>1188</v>
      </c>
      <c r="D467" s="216" t="str">
        <f t="shared" si="8"/>
        <v>W1530</v>
      </c>
      <c r="E467" t="s">
        <v>206</v>
      </c>
      <c r="H467" t="s">
        <v>3114</v>
      </c>
      <c r="I467" t="s">
        <v>2378</v>
      </c>
      <c r="J467" t="s">
        <v>802</v>
      </c>
      <c r="K467" t="s">
        <v>809</v>
      </c>
      <c r="L467">
        <v>256.58999999999997</v>
      </c>
      <c r="M467">
        <v>91.24</v>
      </c>
      <c r="N467">
        <v>82.11</v>
      </c>
      <c r="O467">
        <v>74.64</v>
      </c>
      <c r="P467">
        <v>70.790000000000006</v>
      </c>
      <c r="Q467">
        <v>36</v>
      </c>
      <c r="AU467">
        <v>256.58999999999997</v>
      </c>
      <c r="AV467">
        <v>91.24</v>
      </c>
      <c r="AW467">
        <v>82.11</v>
      </c>
      <c r="AX467">
        <v>74.64</v>
      </c>
      <c r="AY467">
        <v>70.790000000000006</v>
      </c>
      <c r="AZ467">
        <v>36</v>
      </c>
      <c r="BB467">
        <v>36</v>
      </c>
    </row>
    <row r="468" spans="1:54" x14ac:dyDescent="0.25">
      <c r="A468" t="s">
        <v>3115</v>
      </c>
      <c r="B468" s="216" t="s">
        <v>3884</v>
      </c>
      <c r="C468" s="216" t="s">
        <v>1189</v>
      </c>
      <c r="D468" s="216" t="str">
        <f t="shared" si="8"/>
        <v>W1536</v>
      </c>
      <c r="E468" t="s">
        <v>228</v>
      </c>
      <c r="H468" t="s">
        <v>3115</v>
      </c>
      <c r="I468" t="s">
        <v>2378</v>
      </c>
      <c r="J468" t="s">
        <v>802</v>
      </c>
      <c r="K468" t="s">
        <v>809</v>
      </c>
      <c r="L468">
        <v>278.17</v>
      </c>
      <c r="M468">
        <v>98.92</v>
      </c>
      <c r="N468">
        <v>89.01</v>
      </c>
      <c r="O468">
        <v>80.92</v>
      </c>
      <c r="P468">
        <v>76.75</v>
      </c>
      <c r="Q468">
        <v>41</v>
      </c>
      <c r="AU468">
        <v>278.17</v>
      </c>
      <c r="AV468">
        <v>98.92</v>
      </c>
      <c r="AW468">
        <v>89.01</v>
      </c>
      <c r="AX468">
        <v>80.92</v>
      </c>
      <c r="AY468">
        <v>76.75</v>
      </c>
      <c r="AZ468">
        <v>41</v>
      </c>
      <c r="BB468">
        <v>41</v>
      </c>
    </row>
    <row r="469" spans="1:54" x14ac:dyDescent="0.25">
      <c r="A469" t="s">
        <v>3116</v>
      </c>
      <c r="B469" s="216" t="s">
        <v>3885</v>
      </c>
      <c r="C469" s="216" t="s">
        <v>1190</v>
      </c>
      <c r="D469" s="216" t="str">
        <f t="shared" si="8"/>
        <v>W1539</v>
      </c>
      <c r="E469" t="s">
        <v>710</v>
      </c>
      <c r="H469" t="s">
        <v>3116</v>
      </c>
      <c r="I469" t="s">
        <v>2378</v>
      </c>
      <c r="J469" t="s">
        <v>802</v>
      </c>
      <c r="K469" t="s">
        <v>809</v>
      </c>
      <c r="L469">
        <v>289.02</v>
      </c>
      <c r="M469">
        <v>102.78</v>
      </c>
      <c r="N469">
        <v>92.49</v>
      </c>
      <c r="O469">
        <v>84.08</v>
      </c>
      <c r="P469">
        <v>79.739999999999995</v>
      </c>
      <c r="Q469">
        <v>45</v>
      </c>
      <c r="AU469">
        <v>289.02</v>
      </c>
      <c r="AV469">
        <v>102.78</v>
      </c>
      <c r="AW469">
        <v>92.49</v>
      </c>
      <c r="AX469">
        <v>84.08</v>
      </c>
      <c r="AY469">
        <v>79.739999999999995</v>
      </c>
      <c r="AZ469">
        <v>45</v>
      </c>
      <c r="BB469">
        <v>45</v>
      </c>
    </row>
    <row r="470" spans="1:54" x14ac:dyDescent="0.25">
      <c r="A470" t="s">
        <v>3117</v>
      </c>
      <c r="B470" s="216" t="s">
        <v>3886</v>
      </c>
      <c r="C470" s="216" t="s">
        <v>1191</v>
      </c>
      <c r="D470" s="216" t="str">
        <f t="shared" si="8"/>
        <v>W1542</v>
      </c>
      <c r="E470" t="s">
        <v>240</v>
      </c>
      <c r="H470" t="s">
        <v>3117</v>
      </c>
      <c r="I470" t="s">
        <v>2378</v>
      </c>
      <c r="J470" t="s">
        <v>802</v>
      </c>
      <c r="K470" t="s">
        <v>809</v>
      </c>
      <c r="L470">
        <v>299.02</v>
      </c>
      <c r="M470">
        <v>106.33</v>
      </c>
      <c r="N470">
        <v>95.69</v>
      </c>
      <c r="O470">
        <v>86.99</v>
      </c>
      <c r="P470">
        <v>82.5</v>
      </c>
      <c r="Q470">
        <v>47</v>
      </c>
      <c r="AU470">
        <v>299.02</v>
      </c>
      <c r="AV470">
        <v>106.33</v>
      </c>
      <c r="AW470">
        <v>95.69</v>
      </c>
      <c r="AX470">
        <v>86.99</v>
      </c>
      <c r="AY470">
        <v>82.5</v>
      </c>
      <c r="AZ470">
        <v>47</v>
      </c>
      <c r="BB470">
        <v>47</v>
      </c>
    </row>
    <row r="471" spans="1:54" x14ac:dyDescent="0.25">
      <c r="A471" t="s">
        <v>3118</v>
      </c>
      <c r="B471" s="216" t="s">
        <v>3887</v>
      </c>
      <c r="C471" s="216" t="s">
        <v>1192</v>
      </c>
      <c r="D471" s="216" t="str">
        <f t="shared" si="8"/>
        <v>W1830</v>
      </c>
      <c r="E471" t="s">
        <v>207</v>
      </c>
      <c r="H471" t="s">
        <v>3118</v>
      </c>
      <c r="I471" t="s">
        <v>2378</v>
      </c>
      <c r="J471" t="s">
        <v>802</v>
      </c>
      <c r="K471" t="s">
        <v>809</v>
      </c>
      <c r="L471">
        <v>278.83</v>
      </c>
      <c r="M471">
        <v>99.15</v>
      </c>
      <c r="N471">
        <v>89.23</v>
      </c>
      <c r="O471">
        <v>81.11</v>
      </c>
      <c r="P471">
        <v>76.930000000000007</v>
      </c>
      <c r="Q471">
        <v>42</v>
      </c>
      <c r="AU471">
        <v>278.83</v>
      </c>
      <c r="AV471">
        <v>99.15</v>
      </c>
      <c r="AW471">
        <v>89.23</v>
      </c>
      <c r="AX471">
        <v>81.11</v>
      </c>
      <c r="AY471">
        <v>76.930000000000007</v>
      </c>
      <c r="AZ471">
        <v>42</v>
      </c>
      <c r="BB471">
        <v>42</v>
      </c>
    </row>
    <row r="472" spans="1:54" x14ac:dyDescent="0.25">
      <c r="A472" t="s">
        <v>3119</v>
      </c>
      <c r="B472" s="216" t="s">
        <v>3888</v>
      </c>
      <c r="C472" s="216" t="s">
        <v>1193</v>
      </c>
      <c r="D472" s="216" t="str">
        <f t="shared" si="8"/>
        <v>W1836</v>
      </c>
      <c r="E472" t="s">
        <v>229</v>
      </c>
      <c r="H472" t="s">
        <v>3119</v>
      </c>
      <c r="I472" t="s">
        <v>2378</v>
      </c>
      <c r="J472" t="s">
        <v>802</v>
      </c>
      <c r="K472" t="s">
        <v>809</v>
      </c>
      <c r="L472">
        <v>293.83999999999997</v>
      </c>
      <c r="M472">
        <v>104.49</v>
      </c>
      <c r="N472">
        <v>94.03</v>
      </c>
      <c r="O472">
        <v>85.48</v>
      </c>
      <c r="P472">
        <v>81.069999999999993</v>
      </c>
      <c r="Q472">
        <v>46</v>
      </c>
      <c r="AU472">
        <v>293.83999999999997</v>
      </c>
      <c r="AV472">
        <v>104.49</v>
      </c>
      <c r="AW472">
        <v>94.03</v>
      </c>
      <c r="AX472">
        <v>85.48</v>
      </c>
      <c r="AY472">
        <v>81.069999999999993</v>
      </c>
      <c r="AZ472">
        <v>46</v>
      </c>
      <c r="BB472">
        <v>46</v>
      </c>
    </row>
    <row r="473" spans="1:54" x14ac:dyDescent="0.25">
      <c r="A473" t="s">
        <v>3120</v>
      </c>
      <c r="B473" s="216" t="s">
        <v>3889</v>
      </c>
      <c r="C473" s="216" t="s">
        <v>1194</v>
      </c>
      <c r="D473" s="216" t="str">
        <f t="shared" si="8"/>
        <v>W1839</v>
      </c>
      <c r="E473" t="s">
        <v>711</v>
      </c>
      <c r="H473" t="s">
        <v>3120</v>
      </c>
      <c r="I473" t="s">
        <v>2378</v>
      </c>
      <c r="J473" t="s">
        <v>802</v>
      </c>
      <c r="K473" t="s">
        <v>809</v>
      </c>
      <c r="L473">
        <v>311.42</v>
      </c>
      <c r="M473">
        <v>110.74</v>
      </c>
      <c r="N473">
        <v>99.65</v>
      </c>
      <c r="O473">
        <v>90.59</v>
      </c>
      <c r="P473">
        <v>85.92</v>
      </c>
      <c r="Q473">
        <v>52</v>
      </c>
      <c r="AU473">
        <v>311.42</v>
      </c>
      <c r="AV473">
        <v>110.74</v>
      </c>
      <c r="AW473">
        <v>99.65</v>
      </c>
      <c r="AX473">
        <v>90.59</v>
      </c>
      <c r="AY473">
        <v>85.92</v>
      </c>
      <c r="AZ473">
        <v>52</v>
      </c>
      <c r="BB473">
        <v>52</v>
      </c>
    </row>
    <row r="474" spans="1:54" x14ac:dyDescent="0.25">
      <c r="A474" t="s">
        <v>3121</v>
      </c>
      <c r="B474" s="216" t="s">
        <v>3890</v>
      </c>
      <c r="C474" s="216" t="s">
        <v>1195</v>
      </c>
      <c r="D474" s="216" t="str">
        <f t="shared" si="8"/>
        <v>W1842</v>
      </c>
      <c r="E474" t="s">
        <v>241</v>
      </c>
      <c r="H474" t="s">
        <v>3121</v>
      </c>
      <c r="I474" t="s">
        <v>2378</v>
      </c>
      <c r="J474" t="s">
        <v>802</v>
      </c>
      <c r="K474" t="s">
        <v>809</v>
      </c>
      <c r="L474">
        <v>317.22000000000003</v>
      </c>
      <c r="M474">
        <v>112.8</v>
      </c>
      <c r="N474">
        <v>101.51</v>
      </c>
      <c r="O474">
        <v>92.28</v>
      </c>
      <c r="P474">
        <v>87.52</v>
      </c>
      <c r="Q474">
        <v>53</v>
      </c>
      <c r="AU474">
        <v>317.22000000000003</v>
      </c>
      <c r="AV474">
        <v>112.8</v>
      </c>
      <c r="AW474">
        <v>101.51</v>
      </c>
      <c r="AX474">
        <v>92.28</v>
      </c>
      <c r="AY474">
        <v>87.52</v>
      </c>
      <c r="AZ474">
        <v>53</v>
      </c>
      <c r="BB474">
        <v>53</v>
      </c>
    </row>
    <row r="475" spans="1:54" x14ac:dyDescent="0.25">
      <c r="A475" t="s">
        <v>3122</v>
      </c>
      <c r="B475" s="216" t="s">
        <v>3891</v>
      </c>
      <c r="C475" s="216" t="s">
        <v>1196</v>
      </c>
      <c r="D475" s="216" t="str">
        <f t="shared" si="8"/>
        <v>W2130</v>
      </c>
      <c r="E475" t="s">
        <v>208</v>
      </c>
      <c r="H475" t="s">
        <v>3122</v>
      </c>
      <c r="I475" t="s">
        <v>2378</v>
      </c>
      <c r="J475" t="s">
        <v>802</v>
      </c>
      <c r="K475" t="s">
        <v>809</v>
      </c>
      <c r="L475">
        <v>292.93</v>
      </c>
      <c r="M475">
        <v>104.17</v>
      </c>
      <c r="N475">
        <v>93.74</v>
      </c>
      <c r="O475">
        <v>85.21</v>
      </c>
      <c r="P475">
        <v>80.819999999999993</v>
      </c>
      <c r="Q475">
        <v>46</v>
      </c>
      <c r="AU475">
        <v>292.93</v>
      </c>
      <c r="AV475">
        <v>104.17</v>
      </c>
      <c r="AW475">
        <v>93.74</v>
      </c>
      <c r="AX475">
        <v>85.21</v>
      </c>
      <c r="AY475">
        <v>80.819999999999993</v>
      </c>
      <c r="AZ475">
        <v>46</v>
      </c>
      <c r="BB475">
        <v>46</v>
      </c>
    </row>
    <row r="476" spans="1:54" x14ac:dyDescent="0.25">
      <c r="A476" t="s">
        <v>3123</v>
      </c>
      <c r="B476" s="216" t="s">
        <v>3892</v>
      </c>
      <c r="C476" s="216" t="s">
        <v>1197</v>
      </c>
      <c r="D476" s="216" t="str">
        <f t="shared" si="8"/>
        <v>W2136</v>
      </c>
      <c r="E476" t="s">
        <v>230</v>
      </c>
      <c r="H476" t="s">
        <v>3123</v>
      </c>
      <c r="I476" t="s">
        <v>2378</v>
      </c>
      <c r="J476" t="s">
        <v>802</v>
      </c>
      <c r="K476" t="s">
        <v>809</v>
      </c>
      <c r="L476">
        <v>310.23</v>
      </c>
      <c r="M476">
        <v>110.32</v>
      </c>
      <c r="N476">
        <v>99.27</v>
      </c>
      <c r="O476">
        <v>90.25</v>
      </c>
      <c r="P476">
        <v>85.59</v>
      </c>
      <c r="Q476">
        <v>51</v>
      </c>
      <c r="AU476">
        <v>310.23</v>
      </c>
      <c r="AV476">
        <v>110.32</v>
      </c>
      <c r="AW476">
        <v>99.27</v>
      </c>
      <c r="AX476">
        <v>90.25</v>
      </c>
      <c r="AY476">
        <v>85.59</v>
      </c>
      <c r="AZ476">
        <v>51</v>
      </c>
      <c r="BB476">
        <v>51</v>
      </c>
    </row>
    <row r="477" spans="1:54" x14ac:dyDescent="0.25">
      <c r="A477" t="s">
        <v>3124</v>
      </c>
      <c r="B477" s="216" t="s">
        <v>3893</v>
      </c>
      <c r="C477" s="216" t="s">
        <v>1198</v>
      </c>
      <c r="D477" s="216" t="str">
        <f t="shared" si="8"/>
        <v>W2139</v>
      </c>
      <c r="E477" t="s">
        <v>712</v>
      </c>
      <c r="H477" t="s">
        <v>3124</v>
      </c>
      <c r="I477" t="s">
        <v>2378</v>
      </c>
      <c r="J477" t="s">
        <v>802</v>
      </c>
      <c r="K477" t="s">
        <v>809</v>
      </c>
      <c r="L477">
        <v>335.24</v>
      </c>
      <c r="M477">
        <v>119.21</v>
      </c>
      <c r="N477">
        <v>107.28</v>
      </c>
      <c r="O477">
        <v>97.52</v>
      </c>
      <c r="P477">
        <v>92.49</v>
      </c>
      <c r="Q477">
        <v>59</v>
      </c>
      <c r="AU477">
        <v>335.24</v>
      </c>
      <c r="AV477">
        <v>119.21</v>
      </c>
      <c r="AW477">
        <v>107.28</v>
      </c>
      <c r="AX477">
        <v>97.52</v>
      </c>
      <c r="AY477">
        <v>92.49</v>
      </c>
      <c r="AZ477">
        <v>59</v>
      </c>
      <c r="BB477">
        <v>59</v>
      </c>
    </row>
    <row r="478" spans="1:54" x14ac:dyDescent="0.25">
      <c r="A478" t="s">
        <v>3125</v>
      </c>
      <c r="B478" s="216" t="s">
        <v>3894</v>
      </c>
      <c r="C478" s="216" t="s">
        <v>1199</v>
      </c>
      <c r="D478" s="216" t="str">
        <f t="shared" si="8"/>
        <v>W2142</v>
      </c>
      <c r="E478" t="s">
        <v>242</v>
      </c>
      <c r="H478" t="s">
        <v>3125</v>
      </c>
      <c r="I478" t="s">
        <v>2378</v>
      </c>
      <c r="J478" t="s">
        <v>802</v>
      </c>
      <c r="K478" t="s">
        <v>809</v>
      </c>
      <c r="L478">
        <v>341.03</v>
      </c>
      <c r="M478">
        <v>121.27</v>
      </c>
      <c r="N478">
        <v>109.13</v>
      </c>
      <c r="O478">
        <v>99.21</v>
      </c>
      <c r="P478">
        <v>94.09</v>
      </c>
      <c r="Q478">
        <v>60</v>
      </c>
      <c r="AU478">
        <v>341.03</v>
      </c>
      <c r="AV478">
        <v>121.27</v>
      </c>
      <c r="AW478">
        <v>109.13</v>
      </c>
      <c r="AX478">
        <v>99.21</v>
      </c>
      <c r="AY478">
        <v>94.09</v>
      </c>
      <c r="AZ478">
        <v>60</v>
      </c>
      <c r="BB478">
        <v>60</v>
      </c>
    </row>
    <row r="479" spans="1:54" x14ac:dyDescent="0.25">
      <c r="A479" t="s">
        <v>3126</v>
      </c>
      <c r="B479" s="216" t="s">
        <v>3895</v>
      </c>
      <c r="C479" s="216" t="s">
        <v>1200</v>
      </c>
      <c r="D479" s="216" t="str">
        <f t="shared" si="8"/>
        <v>W2430</v>
      </c>
      <c r="E479" t="s">
        <v>209</v>
      </c>
      <c r="H479" t="s">
        <v>3126</v>
      </c>
      <c r="I479" t="s">
        <v>2378</v>
      </c>
      <c r="J479" t="s">
        <v>802</v>
      </c>
      <c r="K479" t="s">
        <v>809</v>
      </c>
      <c r="L479">
        <v>355.19</v>
      </c>
      <c r="M479">
        <v>126.31</v>
      </c>
      <c r="N479">
        <v>113.66</v>
      </c>
      <c r="O479">
        <v>103.33</v>
      </c>
      <c r="P479">
        <v>98</v>
      </c>
      <c r="Q479">
        <v>52</v>
      </c>
      <c r="AU479">
        <v>355.19</v>
      </c>
      <c r="AV479">
        <v>126.31</v>
      </c>
      <c r="AW479">
        <v>113.66</v>
      </c>
      <c r="AX479">
        <v>103.33</v>
      </c>
      <c r="AY479">
        <v>98</v>
      </c>
      <c r="AZ479">
        <v>52</v>
      </c>
      <c r="BB479">
        <v>52</v>
      </c>
    </row>
    <row r="480" spans="1:54" x14ac:dyDescent="0.25">
      <c r="A480" t="s">
        <v>3127</v>
      </c>
      <c r="B480" s="216" t="s">
        <v>3896</v>
      </c>
      <c r="C480" s="216" t="s">
        <v>1201</v>
      </c>
      <c r="D480" s="216" t="str">
        <f t="shared" ref="D480:D528" si="9">LEFT(C480,LEN(C480)-2)</f>
        <v>W2436</v>
      </c>
      <c r="E480" t="s">
        <v>231</v>
      </c>
      <c r="H480" t="s">
        <v>3127</v>
      </c>
      <c r="I480" t="s">
        <v>2378</v>
      </c>
      <c r="J480" t="s">
        <v>802</v>
      </c>
      <c r="K480" t="s">
        <v>809</v>
      </c>
      <c r="L480">
        <v>380.19</v>
      </c>
      <c r="M480">
        <v>135.19999999999999</v>
      </c>
      <c r="N480">
        <v>121.66</v>
      </c>
      <c r="O480">
        <v>110.6</v>
      </c>
      <c r="P480">
        <v>104.89</v>
      </c>
      <c r="Q480">
        <v>57</v>
      </c>
      <c r="AU480">
        <v>380.19</v>
      </c>
      <c r="AV480">
        <v>135.19999999999999</v>
      </c>
      <c r="AW480">
        <v>121.66</v>
      </c>
      <c r="AX480">
        <v>110.6</v>
      </c>
      <c r="AY480">
        <v>104.89</v>
      </c>
      <c r="AZ480">
        <v>57</v>
      </c>
      <c r="BB480">
        <v>57</v>
      </c>
    </row>
    <row r="481" spans="1:54" x14ac:dyDescent="0.25">
      <c r="A481" t="s">
        <v>3128</v>
      </c>
      <c r="B481" s="216" t="s">
        <v>3897</v>
      </c>
      <c r="C481" s="216" t="s">
        <v>1202</v>
      </c>
      <c r="D481" s="216" t="str">
        <f t="shared" si="9"/>
        <v>W2439</v>
      </c>
      <c r="E481" t="s">
        <v>713</v>
      </c>
      <c r="H481" t="s">
        <v>3128</v>
      </c>
      <c r="I481" t="s">
        <v>2378</v>
      </c>
      <c r="J481" t="s">
        <v>802</v>
      </c>
      <c r="K481" t="s">
        <v>809</v>
      </c>
      <c r="L481">
        <v>399.72</v>
      </c>
      <c r="M481">
        <v>142.13999999999999</v>
      </c>
      <c r="N481">
        <v>127.91</v>
      </c>
      <c r="O481">
        <v>116.28</v>
      </c>
      <c r="P481">
        <v>110.28</v>
      </c>
      <c r="Q481">
        <v>64</v>
      </c>
      <c r="AU481">
        <v>399.72</v>
      </c>
      <c r="AV481">
        <v>142.13999999999999</v>
      </c>
      <c r="AW481">
        <v>127.91</v>
      </c>
      <c r="AX481">
        <v>116.28</v>
      </c>
      <c r="AY481">
        <v>110.28</v>
      </c>
      <c r="AZ481">
        <v>64</v>
      </c>
      <c r="BB481">
        <v>64</v>
      </c>
    </row>
    <row r="482" spans="1:54" x14ac:dyDescent="0.25">
      <c r="A482" t="s">
        <v>3129</v>
      </c>
      <c r="B482" s="216" t="s">
        <v>3898</v>
      </c>
      <c r="C482" s="216" t="s">
        <v>1203</v>
      </c>
      <c r="D482" s="216" t="str">
        <f t="shared" si="9"/>
        <v>W2442</v>
      </c>
      <c r="E482" t="s">
        <v>243</v>
      </c>
      <c r="H482" t="s">
        <v>3129</v>
      </c>
      <c r="I482" t="s">
        <v>2378</v>
      </c>
      <c r="J482" t="s">
        <v>802</v>
      </c>
      <c r="K482" t="s">
        <v>809</v>
      </c>
      <c r="L482">
        <v>411.99</v>
      </c>
      <c r="M482">
        <v>146.5</v>
      </c>
      <c r="N482">
        <v>131.84</v>
      </c>
      <c r="O482">
        <v>119.85</v>
      </c>
      <c r="P482">
        <v>113.67</v>
      </c>
      <c r="Q482">
        <v>68</v>
      </c>
      <c r="AU482">
        <v>411.99</v>
      </c>
      <c r="AV482">
        <v>146.5</v>
      </c>
      <c r="AW482">
        <v>131.84</v>
      </c>
      <c r="AX482">
        <v>119.85</v>
      </c>
      <c r="AY482">
        <v>113.67</v>
      </c>
      <c r="AZ482">
        <v>68</v>
      </c>
      <c r="BB482">
        <v>68</v>
      </c>
    </row>
    <row r="483" spans="1:54" x14ac:dyDescent="0.25">
      <c r="A483" t="s">
        <v>3130</v>
      </c>
      <c r="B483" s="216" t="s">
        <v>3899</v>
      </c>
      <c r="C483" s="216" t="s">
        <v>1204</v>
      </c>
      <c r="D483" s="216" t="str">
        <f t="shared" si="9"/>
        <v>W2730</v>
      </c>
      <c r="E483" t="s">
        <v>210</v>
      </c>
      <c r="H483" t="s">
        <v>3130</v>
      </c>
      <c r="I483" t="s">
        <v>2378</v>
      </c>
      <c r="J483" t="s">
        <v>802</v>
      </c>
      <c r="K483" t="s">
        <v>809</v>
      </c>
      <c r="L483">
        <v>369.29</v>
      </c>
      <c r="M483">
        <v>131.32</v>
      </c>
      <c r="N483">
        <v>118.17</v>
      </c>
      <c r="O483">
        <v>107.43</v>
      </c>
      <c r="P483">
        <v>101.89</v>
      </c>
      <c r="Q483">
        <v>56</v>
      </c>
      <c r="AU483">
        <v>369.29</v>
      </c>
      <c r="AV483">
        <v>131.32</v>
      </c>
      <c r="AW483">
        <v>118.17</v>
      </c>
      <c r="AX483">
        <v>107.43</v>
      </c>
      <c r="AY483">
        <v>101.89</v>
      </c>
      <c r="AZ483">
        <v>56</v>
      </c>
      <c r="BB483">
        <v>56</v>
      </c>
    </row>
    <row r="484" spans="1:54" x14ac:dyDescent="0.25">
      <c r="A484" t="s">
        <v>3131</v>
      </c>
      <c r="B484" s="216" t="s">
        <v>3900</v>
      </c>
      <c r="C484" s="216" t="s">
        <v>1205</v>
      </c>
      <c r="D484" s="216" t="str">
        <f t="shared" si="9"/>
        <v>W2736</v>
      </c>
      <c r="E484" t="s">
        <v>232</v>
      </c>
      <c r="H484" t="s">
        <v>3131</v>
      </c>
      <c r="I484" t="s">
        <v>2378</v>
      </c>
      <c r="J484" t="s">
        <v>802</v>
      </c>
      <c r="K484" t="s">
        <v>809</v>
      </c>
      <c r="L484">
        <v>400.07</v>
      </c>
      <c r="M484">
        <v>142.27000000000001</v>
      </c>
      <c r="N484">
        <v>128.02000000000001</v>
      </c>
      <c r="O484">
        <v>116.38</v>
      </c>
      <c r="P484">
        <v>110.38</v>
      </c>
      <c r="Q484">
        <v>63</v>
      </c>
      <c r="AU484">
        <v>400.07</v>
      </c>
      <c r="AV484">
        <v>142.27000000000001</v>
      </c>
      <c r="AW484">
        <v>128.02000000000001</v>
      </c>
      <c r="AX484">
        <v>116.38</v>
      </c>
      <c r="AY484">
        <v>110.38</v>
      </c>
      <c r="AZ484">
        <v>63</v>
      </c>
      <c r="BB484">
        <v>63</v>
      </c>
    </row>
    <row r="485" spans="1:54" x14ac:dyDescent="0.25">
      <c r="A485" t="s">
        <v>3132</v>
      </c>
      <c r="B485" s="216" t="s">
        <v>3901</v>
      </c>
      <c r="C485" s="216" t="s">
        <v>1206</v>
      </c>
      <c r="D485" s="216" t="str">
        <f t="shared" si="9"/>
        <v>W2739</v>
      </c>
      <c r="E485" t="s">
        <v>714</v>
      </c>
      <c r="H485" t="s">
        <v>3132</v>
      </c>
      <c r="I485" t="s">
        <v>2378</v>
      </c>
      <c r="J485" t="s">
        <v>802</v>
      </c>
      <c r="K485" t="s">
        <v>809</v>
      </c>
      <c r="L485">
        <v>421.92</v>
      </c>
      <c r="M485">
        <v>150.04</v>
      </c>
      <c r="N485">
        <v>135.01</v>
      </c>
      <c r="O485">
        <v>122.74</v>
      </c>
      <c r="P485">
        <v>116.41</v>
      </c>
      <c r="Q485">
        <v>71</v>
      </c>
      <c r="AU485">
        <v>421.92</v>
      </c>
      <c r="AV485">
        <v>150.04</v>
      </c>
      <c r="AW485">
        <v>135.01</v>
      </c>
      <c r="AX485">
        <v>122.74</v>
      </c>
      <c r="AY485">
        <v>116.41</v>
      </c>
      <c r="AZ485">
        <v>71</v>
      </c>
      <c r="BB485">
        <v>71</v>
      </c>
    </row>
    <row r="486" spans="1:54" x14ac:dyDescent="0.25">
      <c r="A486" t="s">
        <v>3133</v>
      </c>
      <c r="B486" s="216" t="s">
        <v>3902</v>
      </c>
      <c r="C486" s="216" t="s">
        <v>1207</v>
      </c>
      <c r="D486" s="216" t="str">
        <f t="shared" si="9"/>
        <v>W2742</v>
      </c>
      <c r="E486" t="s">
        <v>244</v>
      </c>
      <c r="H486" t="s">
        <v>3133</v>
      </c>
      <c r="I486" t="s">
        <v>2378</v>
      </c>
      <c r="J486" t="s">
        <v>802</v>
      </c>
      <c r="K486" t="s">
        <v>809</v>
      </c>
      <c r="L486">
        <v>435.98</v>
      </c>
      <c r="M486">
        <v>155.03</v>
      </c>
      <c r="N486">
        <v>139.51</v>
      </c>
      <c r="O486">
        <v>126.83</v>
      </c>
      <c r="P486">
        <v>120.29</v>
      </c>
      <c r="Q486">
        <v>74</v>
      </c>
      <c r="AU486">
        <v>435.98</v>
      </c>
      <c r="AV486">
        <v>155.03</v>
      </c>
      <c r="AW486">
        <v>139.51</v>
      </c>
      <c r="AX486">
        <v>126.83</v>
      </c>
      <c r="AY486">
        <v>120.29</v>
      </c>
      <c r="AZ486">
        <v>74</v>
      </c>
      <c r="BB486">
        <v>74</v>
      </c>
    </row>
    <row r="487" spans="1:54" x14ac:dyDescent="0.25">
      <c r="A487" t="s">
        <v>3134</v>
      </c>
      <c r="B487" s="216" t="s">
        <v>3903</v>
      </c>
      <c r="C487" s="216" t="s">
        <v>1209</v>
      </c>
      <c r="D487" s="216" t="str">
        <f t="shared" si="9"/>
        <v>W3012</v>
      </c>
      <c r="E487" t="s">
        <v>152</v>
      </c>
      <c r="H487" t="s">
        <v>3134</v>
      </c>
      <c r="I487" t="s">
        <v>2378</v>
      </c>
      <c r="J487" t="s">
        <v>802</v>
      </c>
      <c r="K487" t="s">
        <v>809</v>
      </c>
      <c r="L487">
        <v>275.48</v>
      </c>
      <c r="M487">
        <v>97.96</v>
      </c>
      <c r="N487">
        <v>88.15</v>
      </c>
      <c r="O487">
        <v>80.14</v>
      </c>
      <c r="P487">
        <v>76.010000000000005</v>
      </c>
      <c r="Q487">
        <v>31</v>
      </c>
      <c r="AU487">
        <v>275.48</v>
      </c>
      <c r="AV487">
        <v>97.96</v>
      </c>
      <c r="AW487">
        <v>88.15</v>
      </c>
      <c r="AX487">
        <v>80.14</v>
      </c>
      <c r="AY487">
        <v>76.010000000000005</v>
      </c>
      <c r="AZ487">
        <v>31</v>
      </c>
      <c r="BB487">
        <v>31</v>
      </c>
    </row>
    <row r="488" spans="1:54" x14ac:dyDescent="0.25">
      <c r="A488" t="s">
        <v>3135</v>
      </c>
      <c r="B488" s="216" t="s">
        <v>3904</v>
      </c>
      <c r="C488" s="216" t="s">
        <v>1208</v>
      </c>
      <c r="D488" s="216" t="str">
        <f t="shared" si="9"/>
        <v>W301224</v>
      </c>
      <c r="E488" t="s">
        <v>182</v>
      </c>
      <c r="H488" t="s">
        <v>3135</v>
      </c>
      <c r="I488" t="s">
        <v>2378</v>
      </c>
      <c r="J488" t="s">
        <v>802</v>
      </c>
      <c r="K488" t="s">
        <v>809</v>
      </c>
      <c r="L488">
        <v>313.3</v>
      </c>
      <c r="M488">
        <v>111.41</v>
      </c>
      <c r="N488">
        <v>100.26</v>
      </c>
      <c r="O488">
        <v>91.14</v>
      </c>
      <c r="P488">
        <v>86.44</v>
      </c>
      <c r="Q488">
        <v>48</v>
      </c>
      <c r="AU488">
        <v>313.3</v>
      </c>
      <c r="AV488">
        <v>111.41</v>
      </c>
      <c r="AW488">
        <v>100.26</v>
      </c>
      <c r="AX488">
        <v>91.14</v>
      </c>
      <c r="AY488">
        <v>86.44</v>
      </c>
      <c r="AZ488">
        <v>48</v>
      </c>
      <c r="BB488">
        <v>48</v>
      </c>
    </row>
    <row r="489" spans="1:54" x14ac:dyDescent="0.25">
      <c r="A489" t="s">
        <v>3136</v>
      </c>
      <c r="B489" s="216" t="s">
        <v>3905</v>
      </c>
      <c r="C489" s="216" t="s">
        <v>1211</v>
      </c>
      <c r="D489" s="216" t="str">
        <f t="shared" si="9"/>
        <v>W3015</v>
      </c>
      <c r="E489" t="s">
        <v>160</v>
      </c>
      <c r="H489" t="s">
        <v>3136</v>
      </c>
      <c r="I489" t="s">
        <v>2378</v>
      </c>
      <c r="J489" t="s">
        <v>802</v>
      </c>
      <c r="K489" t="s">
        <v>809</v>
      </c>
      <c r="L489">
        <v>287.13</v>
      </c>
      <c r="M489">
        <v>102.1</v>
      </c>
      <c r="N489">
        <v>91.88</v>
      </c>
      <c r="O489">
        <v>83.53</v>
      </c>
      <c r="P489">
        <v>79.22</v>
      </c>
      <c r="Q489">
        <v>34</v>
      </c>
      <c r="AU489">
        <v>287.13</v>
      </c>
      <c r="AV489">
        <v>102.1</v>
      </c>
      <c r="AW489">
        <v>91.88</v>
      </c>
      <c r="AX489">
        <v>83.53</v>
      </c>
      <c r="AY489">
        <v>79.22</v>
      </c>
      <c r="AZ489">
        <v>34</v>
      </c>
      <c r="BB489">
        <v>34</v>
      </c>
    </row>
    <row r="490" spans="1:54" x14ac:dyDescent="0.25">
      <c r="A490" t="s">
        <v>3137</v>
      </c>
      <c r="B490" s="216" t="s">
        <v>3906</v>
      </c>
      <c r="C490" s="216" t="s">
        <v>1210</v>
      </c>
      <c r="D490" s="216" t="str">
        <f t="shared" si="9"/>
        <v>W301524</v>
      </c>
      <c r="E490" t="s">
        <v>183</v>
      </c>
      <c r="H490" t="s">
        <v>3137</v>
      </c>
      <c r="I490" t="s">
        <v>2378</v>
      </c>
      <c r="J490" t="s">
        <v>802</v>
      </c>
      <c r="K490" t="s">
        <v>809</v>
      </c>
      <c r="L490">
        <v>322.39</v>
      </c>
      <c r="M490">
        <v>114.64</v>
      </c>
      <c r="N490">
        <v>103.17</v>
      </c>
      <c r="O490">
        <v>93.78</v>
      </c>
      <c r="P490">
        <v>88.95</v>
      </c>
      <c r="Q490">
        <v>51</v>
      </c>
      <c r="AU490">
        <v>322.39</v>
      </c>
      <c r="AV490">
        <v>114.64</v>
      </c>
      <c r="AW490">
        <v>103.17</v>
      </c>
      <c r="AX490">
        <v>93.78</v>
      </c>
      <c r="AY490">
        <v>88.95</v>
      </c>
      <c r="AZ490">
        <v>51</v>
      </c>
      <c r="BB490">
        <v>51</v>
      </c>
    </row>
    <row r="491" spans="1:54" x14ac:dyDescent="0.25">
      <c r="A491" t="s">
        <v>3138</v>
      </c>
      <c r="B491" s="216" t="s">
        <v>3907</v>
      </c>
      <c r="C491" s="216" t="s">
        <v>1213</v>
      </c>
      <c r="D491" s="216" t="str">
        <f t="shared" si="9"/>
        <v>W3018</v>
      </c>
      <c r="E491" t="s">
        <v>169</v>
      </c>
      <c r="H491" t="s">
        <v>3138</v>
      </c>
      <c r="I491" t="s">
        <v>2378</v>
      </c>
      <c r="J491" t="s">
        <v>802</v>
      </c>
      <c r="K491" t="s">
        <v>809</v>
      </c>
      <c r="L491">
        <v>306.26</v>
      </c>
      <c r="M491">
        <v>108.91</v>
      </c>
      <c r="N491">
        <v>98</v>
      </c>
      <c r="O491">
        <v>89.09</v>
      </c>
      <c r="P491">
        <v>84.5</v>
      </c>
      <c r="Q491">
        <v>38</v>
      </c>
      <c r="AU491">
        <v>306.26</v>
      </c>
      <c r="AV491">
        <v>108.91</v>
      </c>
      <c r="AW491">
        <v>98</v>
      </c>
      <c r="AX491">
        <v>89.09</v>
      </c>
      <c r="AY491">
        <v>84.5</v>
      </c>
      <c r="AZ491">
        <v>38</v>
      </c>
      <c r="BB491">
        <v>38</v>
      </c>
    </row>
    <row r="492" spans="1:54" x14ac:dyDescent="0.25">
      <c r="A492" t="s">
        <v>3139</v>
      </c>
      <c r="B492" s="216" t="s">
        <v>3908</v>
      </c>
      <c r="C492" s="216" t="s">
        <v>1212</v>
      </c>
      <c r="D492" s="216" t="str">
        <f t="shared" si="9"/>
        <v>W301824</v>
      </c>
      <c r="E492" t="s">
        <v>715</v>
      </c>
      <c r="H492" t="s">
        <v>3139</v>
      </c>
      <c r="I492" t="s">
        <v>2378</v>
      </c>
      <c r="J492" t="s">
        <v>802</v>
      </c>
      <c r="K492" t="s">
        <v>809</v>
      </c>
      <c r="L492">
        <v>344.61</v>
      </c>
      <c r="M492">
        <v>122.54</v>
      </c>
      <c r="N492">
        <v>110.28</v>
      </c>
      <c r="O492">
        <v>100.25</v>
      </c>
      <c r="P492">
        <v>95.08</v>
      </c>
      <c r="Q492">
        <v>56</v>
      </c>
      <c r="AU492">
        <v>344.61</v>
      </c>
      <c r="AV492">
        <v>122.54</v>
      </c>
      <c r="AW492">
        <v>110.28</v>
      </c>
      <c r="AX492">
        <v>100.25</v>
      </c>
      <c r="AY492">
        <v>95.08</v>
      </c>
      <c r="AZ492">
        <v>56</v>
      </c>
      <c r="BB492">
        <v>56</v>
      </c>
    </row>
    <row r="493" spans="1:54" x14ac:dyDescent="0.25">
      <c r="A493" t="s">
        <v>3140</v>
      </c>
      <c r="B493" s="216" t="s">
        <v>3909</v>
      </c>
      <c r="C493" s="216" t="s">
        <v>1215</v>
      </c>
      <c r="D493" s="216" t="str">
        <f t="shared" si="9"/>
        <v>W3021</v>
      </c>
      <c r="E493" t="s">
        <v>175</v>
      </c>
      <c r="H493" t="s">
        <v>3140</v>
      </c>
      <c r="I493" t="s">
        <v>2378</v>
      </c>
      <c r="J493" t="s">
        <v>802</v>
      </c>
      <c r="K493" t="s">
        <v>809</v>
      </c>
      <c r="L493">
        <v>331.53</v>
      </c>
      <c r="M493">
        <v>117.89</v>
      </c>
      <c r="N493">
        <v>106.09</v>
      </c>
      <c r="O493">
        <v>96.44</v>
      </c>
      <c r="P493">
        <v>91.47</v>
      </c>
      <c r="Q493">
        <v>46</v>
      </c>
      <c r="AU493">
        <v>331.53</v>
      </c>
      <c r="AV493">
        <v>117.89</v>
      </c>
      <c r="AW493">
        <v>106.09</v>
      </c>
      <c r="AX493">
        <v>96.44</v>
      </c>
      <c r="AY493">
        <v>91.47</v>
      </c>
      <c r="AZ493">
        <v>46</v>
      </c>
      <c r="BB493">
        <v>46</v>
      </c>
    </row>
    <row r="494" spans="1:54" x14ac:dyDescent="0.25">
      <c r="A494" t="s">
        <v>3141</v>
      </c>
      <c r="B494" s="216" t="s">
        <v>3910</v>
      </c>
      <c r="C494" s="216" t="s">
        <v>1214</v>
      </c>
      <c r="D494" s="216" t="str">
        <f t="shared" si="9"/>
        <v>W302124</v>
      </c>
      <c r="E494" t="s">
        <v>716</v>
      </c>
      <c r="H494" t="s">
        <v>3141</v>
      </c>
      <c r="I494" t="s">
        <v>2378</v>
      </c>
      <c r="J494" t="s">
        <v>802</v>
      </c>
      <c r="K494" t="s">
        <v>809</v>
      </c>
      <c r="L494">
        <v>363.58</v>
      </c>
      <c r="M494">
        <v>129.29</v>
      </c>
      <c r="N494">
        <v>116.35</v>
      </c>
      <c r="O494">
        <v>105.77</v>
      </c>
      <c r="P494">
        <v>100.31</v>
      </c>
      <c r="Q494">
        <v>61</v>
      </c>
      <c r="AU494">
        <v>363.58</v>
      </c>
      <c r="AV494">
        <v>129.29</v>
      </c>
      <c r="AW494">
        <v>116.35</v>
      </c>
      <c r="AX494">
        <v>105.77</v>
      </c>
      <c r="AY494">
        <v>100.31</v>
      </c>
      <c r="AZ494">
        <v>61</v>
      </c>
      <c r="BB494">
        <v>61</v>
      </c>
    </row>
    <row r="495" spans="1:54" x14ac:dyDescent="0.25">
      <c r="A495" t="s">
        <v>3142</v>
      </c>
      <c r="B495" s="216" t="s">
        <v>3911</v>
      </c>
      <c r="C495" s="216" t="s">
        <v>1217</v>
      </c>
      <c r="D495" s="216" t="str">
        <f t="shared" si="9"/>
        <v>W3024</v>
      </c>
      <c r="E495" t="s">
        <v>184</v>
      </c>
      <c r="H495" t="s">
        <v>3142</v>
      </c>
      <c r="I495" t="s">
        <v>2378</v>
      </c>
      <c r="J495" t="s">
        <v>802</v>
      </c>
      <c r="K495" t="s">
        <v>809</v>
      </c>
      <c r="L495">
        <v>345.61</v>
      </c>
      <c r="M495">
        <v>122.9</v>
      </c>
      <c r="N495">
        <v>110.6</v>
      </c>
      <c r="O495">
        <v>100.54</v>
      </c>
      <c r="P495">
        <v>95.35</v>
      </c>
      <c r="Q495">
        <v>49</v>
      </c>
      <c r="AU495">
        <v>345.61</v>
      </c>
      <c r="AV495">
        <v>122.9</v>
      </c>
      <c r="AW495">
        <v>110.6</v>
      </c>
      <c r="AX495">
        <v>100.54</v>
      </c>
      <c r="AY495">
        <v>95.35</v>
      </c>
      <c r="AZ495">
        <v>49</v>
      </c>
      <c r="BB495">
        <v>49</v>
      </c>
    </row>
    <row r="496" spans="1:54" x14ac:dyDescent="0.25">
      <c r="A496" t="s">
        <v>3143</v>
      </c>
      <c r="B496" s="216" t="s">
        <v>3912</v>
      </c>
      <c r="C496" s="216" t="s">
        <v>1216</v>
      </c>
      <c r="D496" s="216" t="str">
        <f t="shared" si="9"/>
        <v>W302424</v>
      </c>
      <c r="E496" t="s">
        <v>717</v>
      </c>
      <c r="H496" t="s">
        <v>3143</v>
      </c>
      <c r="I496" t="s">
        <v>2378</v>
      </c>
      <c r="J496" t="s">
        <v>802</v>
      </c>
      <c r="K496" t="s">
        <v>809</v>
      </c>
      <c r="L496">
        <v>379.94</v>
      </c>
      <c r="M496">
        <v>135.11000000000001</v>
      </c>
      <c r="N496">
        <v>121.58</v>
      </c>
      <c r="O496">
        <v>110.53</v>
      </c>
      <c r="P496">
        <v>104.83</v>
      </c>
      <c r="Q496">
        <v>66</v>
      </c>
      <c r="AU496">
        <v>379.94</v>
      </c>
      <c r="AV496">
        <v>135.11000000000001</v>
      </c>
      <c r="AW496">
        <v>121.58</v>
      </c>
      <c r="AX496">
        <v>110.53</v>
      </c>
      <c r="AY496">
        <v>104.83</v>
      </c>
      <c r="AZ496">
        <v>66</v>
      </c>
      <c r="BB496">
        <v>66</v>
      </c>
    </row>
    <row r="497" spans="1:54" x14ac:dyDescent="0.25">
      <c r="A497" t="s">
        <v>3144</v>
      </c>
      <c r="B497" s="216" t="s">
        <v>3913</v>
      </c>
      <c r="C497" s="216" t="s">
        <v>1218</v>
      </c>
      <c r="D497" s="216" t="str">
        <f t="shared" si="9"/>
        <v>W3030</v>
      </c>
      <c r="E497" t="s">
        <v>211</v>
      </c>
      <c r="H497" t="s">
        <v>3144</v>
      </c>
      <c r="I497" t="s">
        <v>2378</v>
      </c>
      <c r="J497" t="s">
        <v>802</v>
      </c>
      <c r="K497" t="s">
        <v>809</v>
      </c>
      <c r="L497">
        <v>391.53</v>
      </c>
      <c r="M497">
        <v>139.22999999999999</v>
      </c>
      <c r="N497">
        <v>125.29</v>
      </c>
      <c r="O497">
        <v>113.9</v>
      </c>
      <c r="P497">
        <v>108.02</v>
      </c>
      <c r="Q497">
        <v>62</v>
      </c>
      <c r="AU497">
        <v>391.53</v>
      </c>
      <c r="AV497">
        <v>139.22999999999999</v>
      </c>
      <c r="AW497">
        <v>125.29</v>
      </c>
      <c r="AX497">
        <v>113.9</v>
      </c>
      <c r="AY497">
        <v>108.02</v>
      </c>
      <c r="AZ497">
        <v>62</v>
      </c>
      <c r="BB497">
        <v>62</v>
      </c>
    </row>
    <row r="498" spans="1:54" x14ac:dyDescent="0.25">
      <c r="A498" t="s">
        <v>3145</v>
      </c>
      <c r="B498" s="216" t="s">
        <v>3914</v>
      </c>
      <c r="C498" s="216" t="s">
        <v>1219</v>
      </c>
      <c r="D498" s="216" t="str">
        <f t="shared" si="9"/>
        <v>W3036</v>
      </c>
      <c r="E498" t="s">
        <v>233</v>
      </c>
      <c r="H498" t="s">
        <v>3145</v>
      </c>
      <c r="I498" t="s">
        <v>2378</v>
      </c>
      <c r="J498" t="s">
        <v>802</v>
      </c>
      <c r="K498" t="s">
        <v>809</v>
      </c>
      <c r="L498">
        <v>416.54</v>
      </c>
      <c r="M498">
        <v>148.12</v>
      </c>
      <c r="N498">
        <v>133.29</v>
      </c>
      <c r="O498">
        <v>121.17</v>
      </c>
      <c r="P498">
        <v>114.92</v>
      </c>
      <c r="Q498">
        <v>68</v>
      </c>
      <c r="AU498">
        <v>416.54</v>
      </c>
      <c r="AV498">
        <v>148.12</v>
      </c>
      <c r="AW498">
        <v>133.29</v>
      </c>
      <c r="AX498">
        <v>121.17</v>
      </c>
      <c r="AY498">
        <v>114.92</v>
      </c>
      <c r="AZ498">
        <v>68</v>
      </c>
      <c r="BB498">
        <v>68</v>
      </c>
    </row>
    <row r="499" spans="1:54" x14ac:dyDescent="0.25">
      <c r="A499" t="s">
        <v>3146</v>
      </c>
      <c r="B499" s="216" t="s">
        <v>3915</v>
      </c>
      <c r="C499" s="216" t="s">
        <v>1220</v>
      </c>
      <c r="D499" s="216" t="str">
        <f t="shared" si="9"/>
        <v>W3039</v>
      </c>
      <c r="E499" t="s">
        <v>718</v>
      </c>
      <c r="H499" t="s">
        <v>3146</v>
      </c>
      <c r="I499" t="s">
        <v>2378</v>
      </c>
      <c r="J499" t="s">
        <v>802</v>
      </c>
      <c r="K499" t="s">
        <v>809</v>
      </c>
      <c r="L499">
        <v>440.04</v>
      </c>
      <c r="M499">
        <v>156.47999999999999</v>
      </c>
      <c r="N499">
        <v>140.81</v>
      </c>
      <c r="O499">
        <v>128.01</v>
      </c>
      <c r="P499">
        <v>121.41</v>
      </c>
      <c r="Q499">
        <v>76</v>
      </c>
      <c r="AU499">
        <v>440.04</v>
      </c>
      <c r="AV499">
        <v>156.47999999999999</v>
      </c>
      <c r="AW499">
        <v>140.81</v>
      </c>
      <c r="AX499">
        <v>128.01</v>
      </c>
      <c r="AY499">
        <v>121.41</v>
      </c>
      <c r="AZ499">
        <v>76</v>
      </c>
      <c r="BB499">
        <v>76</v>
      </c>
    </row>
    <row r="500" spans="1:54" x14ac:dyDescent="0.25">
      <c r="A500" t="s">
        <v>3147</v>
      </c>
      <c r="B500" s="216" t="s">
        <v>3916</v>
      </c>
      <c r="C500" s="216" t="s">
        <v>1221</v>
      </c>
      <c r="D500" s="216" t="str">
        <f t="shared" si="9"/>
        <v>W3042</v>
      </c>
      <c r="E500" t="s">
        <v>245</v>
      </c>
      <c r="H500" t="s">
        <v>3147</v>
      </c>
      <c r="I500" t="s">
        <v>2378</v>
      </c>
      <c r="J500" t="s">
        <v>802</v>
      </c>
      <c r="K500" t="s">
        <v>809</v>
      </c>
      <c r="L500">
        <v>452.54</v>
      </c>
      <c r="M500">
        <v>160.91999999999999</v>
      </c>
      <c r="N500">
        <v>144.81</v>
      </c>
      <c r="O500">
        <v>131.63999999999999</v>
      </c>
      <c r="P500">
        <v>124.86</v>
      </c>
      <c r="Q500">
        <v>79</v>
      </c>
      <c r="AU500">
        <v>452.54</v>
      </c>
      <c r="AV500">
        <v>160.91999999999999</v>
      </c>
      <c r="AW500">
        <v>144.81</v>
      </c>
      <c r="AX500">
        <v>131.63999999999999</v>
      </c>
      <c r="AY500">
        <v>124.86</v>
      </c>
      <c r="AZ500">
        <v>79</v>
      </c>
      <c r="BB500">
        <v>79</v>
      </c>
    </row>
    <row r="501" spans="1:54" x14ac:dyDescent="0.25">
      <c r="A501" t="s">
        <v>3148</v>
      </c>
      <c r="B501" s="216" t="s">
        <v>3917</v>
      </c>
      <c r="C501" s="216" t="s">
        <v>1223</v>
      </c>
      <c r="D501" s="216" t="str">
        <f t="shared" si="9"/>
        <v>W3312</v>
      </c>
      <c r="E501" t="s">
        <v>153</v>
      </c>
      <c r="H501" t="s">
        <v>3148</v>
      </c>
      <c r="I501" t="s">
        <v>2378</v>
      </c>
      <c r="J501" t="s">
        <v>802</v>
      </c>
      <c r="K501" t="s">
        <v>809</v>
      </c>
      <c r="L501">
        <v>285.48</v>
      </c>
      <c r="M501">
        <v>101.52</v>
      </c>
      <c r="N501">
        <v>91.35</v>
      </c>
      <c r="O501">
        <v>83.05</v>
      </c>
      <c r="P501">
        <v>78.760000000000005</v>
      </c>
      <c r="Q501">
        <v>33</v>
      </c>
      <c r="AU501">
        <v>285.48</v>
      </c>
      <c r="AV501">
        <v>101.52</v>
      </c>
      <c r="AW501">
        <v>91.35</v>
      </c>
      <c r="AX501">
        <v>83.05</v>
      </c>
      <c r="AY501">
        <v>78.760000000000005</v>
      </c>
      <c r="AZ501">
        <v>33</v>
      </c>
      <c r="BB501">
        <v>33</v>
      </c>
    </row>
    <row r="502" spans="1:54" x14ac:dyDescent="0.25">
      <c r="A502" t="s">
        <v>3149</v>
      </c>
      <c r="B502" s="216" t="s">
        <v>3918</v>
      </c>
      <c r="C502" s="216" t="s">
        <v>1222</v>
      </c>
      <c r="D502" s="216" t="str">
        <f t="shared" si="9"/>
        <v>W331224</v>
      </c>
      <c r="E502" t="s">
        <v>185</v>
      </c>
      <c r="H502" t="s">
        <v>3149</v>
      </c>
      <c r="I502" t="s">
        <v>2378</v>
      </c>
      <c r="J502" t="s">
        <v>802</v>
      </c>
      <c r="K502" t="s">
        <v>809</v>
      </c>
      <c r="L502">
        <v>321.41000000000003</v>
      </c>
      <c r="M502">
        <v>114.29</v>
      </c>
      <c r="N502">
        <v>102.85</v>
      </c>
      <c r="O502">
        <v>93.5</v>
      </c>
      <c r="P502">
        <v>88.68</v>
      </c>
      <c r="Q502">
        <v>51</v>
      </c>
      <c r="AU502">
        <v>321.41000000000003</v>
      </c>
      <c r="AV502">
        <v>114.29</v>
      </c>
      <c r="AW502">
        <v>102.85</v>
      </c>
      <c r="AX502">
        <v>93.5</v>
      </c>
      <c r="AY502">
        <v>88.68</v>
      </c>
      <c r="AZ502">
        <v>51</v>
      </c>
      <c r="BB502">
        <v>51</v>
      </c>
    </row>
    <row r="503" spans="1:54" x14ac:dyDescent="0.25">
      <c r="A503" t="s">
        <v>3150</v>
      </c>
      <c r="B503" s="216" t="s">
        <v>3919</v>
      </c>
      <c r="C503" s="216" t="s">
        <v>1225</v>
      </c>
      <c r="D503" s="216" t="str">
        <f t="shared" si="9"/>
        <v>W3315</v>
      </c>
      <c r="E503" t="s">
        <v>161</v>
      </c>
      <c r="H503" t="s">
        <v>3150</v>
      </c>
      <c r="I503" t="s">
        <v>2378</v>
      </c>
      <c r="J503" t="s">
        <v>802</v>
      </c>
      <c r="K503" t="s">
        <v>809</v>
      </c>
      <c r="L503">
        <v>297.13</v>
      </c>
      <c r="M503">
        <v>105.66</v>
      </c>
      <c r="N503">
        <v>95.08</v>
      </c>
      <c r="O503">
        <v>86.44</v>
      </c>
      <c r="P503">
        <v>81.98</v>
      </c>
      <c r="Q503">
        <v>36</v>
      </c>
      <c r="AU503">
        <v>297.13</v>
      </c>
      <c r="AV503">
        <v>105.66</v>
      </c>
      <c r="AW503">
        <v>95.08</v>
      </c>
      <c r="AX503">
        <v>86.44</v>
      </c>
      <c r="AY503">
        <v>81.98</v>
      </c>
      <c r="AZ503">
        <v>36</v>
      </c>
      <c r="BB503">
        <v>36</v>
      </c>
    </row>
    <row r="504" spans="1:54" x14ac:dyDescent="0.25">
      <c r="A504" t="s">
        <v>3151</v>
      </c>
      <c r="B504" s="216" t="s">
        <v>3920</v>
      </c>
      <c r="C504" s="216" t="s">
        <v>1224</v>
      </c>
      <c r="D504" s="216" t="str">
        <f t="shared" si="9"/>
        <v>W331524</v>
      </c>
      <c r="E504" t="s">
        <v>186</v>
      </c>
      <c r="H504" t="s">
        <v>3151</v>
      </c>
      <c r="I504" t="s">
        <v>2378</v>
      </c>
      <c r="J504" t="s">
        <v>802</v>
      </c>
      <c r="K504" t="s">
        <v>809</v>
      </c>
      <c r="L504">
        <v>337.13</v>
      </c>
      <c r="M504">
        <v>119.88</v>
      </c>
      <c r="N504">
        <v>107.88</v>
      </c>
      <c r="O504">
        <v>98.07</v>
      </c>
      <c r="P504">
        <v>93.01</v>
      </c>
      <c r="Q504">
        <v>55</v>
      </c>
      <c r="AU504">
        <v>337.13</v>
      </c>
      <c r="AV504">
        <v>119.88</v>
      </c>
      <c r="AW504">
        <v>107.88</v>
      </c>
      <c r="AX504">
        <v>98.07</v>
      </c>
      <c r="AY504">
        <v>93.01</v>
      </c>
      <c r="AZ504">
        <v>55</v>
      </c>
      <c r="BB504">
        <v>55</v>
      </c>
    </row>
    <row r="505" spans="1:54" x14ac:dyDescent="0.25">
      <c r="A505" t="s">
        <v>3152</v>
      </c>
      <c r="B505" s="216" t="s">
        <v>3921</v>
      </c>
      <c r="C505" s="216" t="s">
        <v>1227</v>
      </c>
      <c r="D505" s="216" t="str">
        <f t="shared" si="9"/>
        <v>W3318</v>
      </c>
      <c r="E505" t="s">
        <v>170</v>
      </c>
      <c r="H505" t="s">
        <v>3152</v>
      </c>
      <c r="I505" t="s">
        <v>2378</v>
      </c>
      <c r="J505" t="s">
        <v>802</v>
      </c>
      <c r="K505" t="s">
        <v>809</v>
      </c>
      <c r="L505">
        <v>312.06</v>
      </c>
      <c r="M505">
        <v>110.97</v>
      </c>
      <c r="N505">
        <v>99.86</v>
      </c>
      <c r="O505">
        <v>90.78</v>
      </c>
      <c r="P505">
        <v>86.1</v>
      </c>
      <c r="Q505">
        <v>40</v>
      </c>
      <c r="AU505">
        <v>312.06</v>
      </c>
      <c r="AV505">
        <v>110.97</v>
      </c>
      <c r="AW505">
        <v>99.86</v>
      </c>
      <c r="AX505">
        <v>90.78</v>
      </c>
      <c r="AY505">
        <v>86.1</v>
      </c>
      <c r="AZ505">
        <v>40</v>
      </c>
      <c r="BB505">
        <v>40</v>
      </c>
    </row>
    <row r="506" spans="1:54" x14ac:dyDescent="0.25">
      <c r="A506" t="s">
        <v>3153</v>
      </c>
      <c r="B506" s="216" t="s">
        <v>3922</v>
      </c>
      <c r="C506" s="216" t="s">
        <v>1226</v>
      </c>
      <c r="D506" s="216" t="str">
        <f t="shared" si="9"/>
        <v>W331824</v>
      </c>
      <c r="E506" t="s">
        <v>187</v>
      </c>
      <c r="H506" t="s">
        <v>3153</v>
      </c>
      <c r="I506" t="s">
        <v>2378</v>
      </c>
      <c r="J506" t="s">
        <v>802</v>
      </c>
      <c r="K506" t="s">
        <v>809</v>
      </c>
      <c r="L506">
        <v>353.57</v>
      </c>
      <c r="M506">
        <v>125.73</v>
      </c>
      <c r="N506">
        <v>113.14</v>
      </c>
      <c r="O506">
        <v>102.85</v>
      </c>
      <c r="P506">
        <v>97.55</v>
      </c>
      <c r="Q506">
        <v>60</v>
      </c>
      <c r="AU506">
        <v>353.57</v>
      </c>
      <c r="AV506">
        <v>125.73</v>
      </c>
      <c r="AW506">
        <v>113.14</v>
      </c>
      <c r="AX506">
        <v>102.85</v>
      </c>
      <c r="AY506">
        <v>97.55</v>
      </c>
      <c r="AZ506">
        <v>60</v>
      </c>
      <c r="BB506">
        <v>60</v>
      </c>
    </row>
    <row r="507" spans="1:54" x14ac:dyDescent="0.25">
      <c r="A507" t="s">
        <v>3154</v>
      </c>
      <c r="B507" s="216" t="s">
        <v>3923</v>
      </c>
      <c r="C507" s="216" t="s">
        <v>1229</v>
      </c>
      <c r="D507" s="216" t="str">
        <f t="shared" si="9"/>
        <v>W3321</v>
      </c>
      <c r="E507" t="s">
        <v>176</v>
      </c>
      <c r="H507" t="s">
        <v>3154</v>
      </c>
      <c r="I507" t="s">
        <v>2378</v>
      </c>
      <c r="J507" t="s">
        <v>802</v>
      </c>
      <c r="K507" t="s">
        <v>809</v>
      </c>
      <c r="L507">
        <v>345.47</v>
      </c>
      <c r="M507">
        <v>122.85</v>
      </c>
      <c r="N507">
        <v>110.55</v>
      </c>
      <c r="O507">
        <v>100.5</v>
      </c>
      <c r="P507">
        <v>95.32</v>
      </c>
      <c r="Q507">
        <v>50</v>
      </c>
      <c r="AU507">
        <v>345.47</v>
      </c>
      <c r="AV507">
        <v>122.85</v>
      </c>
      <c r="AW507">
        <v>110.55</v>
      </c>
      <c r="AX507">
        <v>100.5</v>
      </c>
      <c r="AY507">
        <v>95.32</v>
      </c>
      <c r="AZ507">
        <v>50</v>
      </c>
      <c r="BB507">
        <v>50</v>
      </c>
    </row>
    <row r="508" spans="1:54" x14ac:dyDescent="0.25">
      <c r="A508" t="s">
        <v>3155</v>
      </c>
      <c r="B508" s="216" t="s">
        <v>3924</v>
      </c>
      <c r="C508" s="216" t="s">
        <v>1228</v>
      </c>
      <c r="D508" s="216" t="str">
        <f t="shared" si="9"/>
        <v>W332124</v>
      </c>
      <c r="E508" t="s">
        <v>188</v>
      </c>
      <c r="H508" t="s">
        <v>3155</v>
      </c>
      <c r="I508" t="s">
        <v>2378</v>
      </c>
      <c r="J508" t="s">
        <v>802</v>
      </c>
      <c r="K508" t="s">
        <v>809</v>
      </c>
      <c r="L508">
        <v>401.18</v>
      </c>
      <c r="M508">
        <v>142.66</v>
      </c>
      <c r="N508">
        <v>128.38</v>
      </c>
      <c r="O508">
        <v>116.7</v>
      </c>
      <c r="P508">
        <v>110.69</v>
      </c>
      <c r="Q508">
        <v>77</v>
      </c>
      <c r="AU508">
        <v>401.18</v>
      </c>
      <c r="AV508">
        <v>142.66</v>
      </c>
      <c r="AW508">
        <v>128.38</v>
      </c>
      <c r="AX508">
        <v>116.7</v>
      </c>
      <c r="AY508">
        <v>110.69</v>
      </c>
      <c r="AZ508">
        <v>77</v>
      </c>
      <c r="BB508">
        <v>77</v>
      </c>
    </row>
    <row r="509" spans="1:54" x14ac:dyDescent="0.25">
      <c r="A509" t="s">
        <v>3156</v>
      </c>
      <c r="B509" s="216" t="s">
        <v>3925</v>
      </c>
      <c r="C509" s="216" t="s">
        <v>1231</v>
      </c>
      <c r="D509" s="216" t="str">
        <f t="shared" si="9"/>
        <v>W3324</v>
      </c>
      <c r="E509" t="s">
        <v>189</v>
      </c>
      <c r="H509" t="s">
        <v>3156</v>
      </c>
      <c r="I509" t="s">
        <v>2378</v>
      </c>
      <c r="J509" t="s">
        <v>802</v>
      </c>
      <c r="K509" t="s">
        <v>809</v>
      </c>
      <c r="L509">
        <v>357.98</v>
      </c>
      <c r="M509">
        <v>127.3</v>
      </c>
      <c r="N509">
        <v>114.55</v>
      </c>
      <c r="O509">
        <v>104.14</v>
      </c>
      <c r="P509">
        <v>98.77</v>
      </c>
      <c r="Q509">
        <v>53</v>
      </c>
      <c r="AU509">
        <v>357.98</v>
      </c>
      <c r="AV509">
        <v>127.3</v>
      </c>
      <c r="AW509">
        <v>114.55</v>
      </c>
      <c r="AX509">
        <v>104.14</v>
      </c>
      <c r="AY509">
        <v>98.77</v>
      </c>
      <c r="AZ509">
        <v>53</v>
      </c>
      <c r="BB509">
        <v>53</v>
      </c>
    </row>
    <row r="510" spans="1:54" x14ac:dyDescent="0.25">
      <c r="A510" t="s">
        <v>3157</v>
      </c>
      <c r="B510" s="216" t="s">
        <v>3926</v>
      </c>
      <c r="C510" s="216" t="s">
        <v>1230</v>
      </c>
      <c r="D510" s="216" t="str">
        <f t="shared" si="9"/>
        <v>W332424</v>
      </c>
      <c r="E510" t="s">
        <v>405</v>
      </c>
      <c r="H510" t="s">
        <v>3157</v>
      </c>
      <c r="I510" t="s">
        <v>2378</v>
      </c>
      <c r="J510" t="s">
        <v>802</v>
      </c>
      <c r="K510" t="s">
        <v>809</v>
      </c>
      <c r="L510">
        <v>393.96</v>
      </c>
      <c r="M510">
        <v>140.09</v>
      </c>
      <c r="N510">
        <v>126.07</v>
      </c>
      <c r="O510">
        <v>114.6</v>
      </c>
      <c r="P510">
        <v>108.69</v>
      </c>
      <c r="Q510">
        <v>70</v>
      </c>
      <c r="AU510">
        <v>393.96</v>
      </c>
      <c r="AV510">
        <v>140.09</v>
      </c>
      <c r="AW510">
        <v>126.07</v>
      </c>
      <c r="AX510">
        <v>114.6</v>
      </c>
      <c r="AY510">
        <v>108.69</v>
      </c>
      <c r="AZ510">
        <v>70</v>
      </c>
      <c r="BB510">
        <v>70</v>
      </c>
    </row>
    <row r="511" spans="1:54" x14ac:dyDescent="0.25">
      <c r="A511" t="s">
        <v>3158</v>
      </c>
      <c r="B511" s="216" t="s">
        <v>3927</v>
      </c>
      <c r="C511" s="216" t="s">
        <v>1232</v>
      </c>
      <c r="D511" s="216" t="str">
        <f t="shared" si="9"/>
        <v>W3330</v>
      </c>
      <c r="E511" t="s">
        <v>212</v>
      </c>
      <c r="H511" t="s">
        <v>3158</v>
      </c>
      <c r="I511" t="s">
        <v>2378</v>
      </c>
      <c r="J511" t="s">
        <v>802</v>
      </c>
      <c r="K511" t="s">
        <v>809</v>
      </c>
      <c r="L511">
        <v>405.55</v>
      </c>
      <c r="M511">
        <v>144.21</v>
      </c>
      <c r="N511">
        <v>129.78</v>
      </c>
      <c r="O511">
        <v>117.97</v>
      </c>
      <c r="P511">
        <v>111.89</v>
      </c>
      <c r="Q511">
        <v>66</v>
      </c>
      <c r="AU511">
        <v>405.55</v>
      </c>
      <c r="AV511">
        <v>144.21</v>
      </c>
      <c r="AW511">
        <v>129.78</v>
      </c>
      <c r="AX511">
        <v>117.97</v>
      </c>
      <c r="AY511">
        <v>111.89</v>
      </c>
      <c r="AZ511">
        <v>66</v>
      </c>
      <c r="BB511">
        <v>66</v>
      </c>
    </row>
    <row r="512" spans="1:54" x14ac:dyDescent="0.25">
      <c r="A512" t="s">
        <v>3159</v>
      </c>
      <c r="B512" s="216" t="s">
        <v>3928</v>
      </c>
      <c r="C512" s="216" t="s">
        <v>1233</v>
      </c>
      <c r="D512" s="216" t="str">
        <f t="shared" si="9"/>
        <v>W3336</v>
      </c>
      <c r="E512" t="s">
        <v>234</v>
      </c>
      <c r="H512" t="s">
        <v>3159</v>
      </c>
      <c r="I512" t="s">
        <v>2378</v>
      </c>
      <c r="J512" t="s">
        <v>802</v>
      </c>
      <c r="K512" t="s">
        <v>809</v>
      </c>
      <c r="L512">
        <v>432.21</v>
      </c>
      <c r="M512">
        <v>153.69</v>
      </c>
      <c r="N512">
        <v>138.31</v>
      </c>
      <c r="O512">
        <v>125.73</v>
      </c>
      <c r="P512">
        <v>119.25</v>
      </c>
      <c r="Q512">
        <v>73</v>
      </c>
      <c r="AU512">
        <v>432.21</v>
      </c>
      <c r="AV512">
        <v>153.69</v>
      </c>
      <c r="AW512">
        <v>138.31</v>
      </c>
      <c r="AX512">
        <v>125.73</v>
      </c>
      <c r="AY512">
        <v>119.25</v>
      </c>
      <c r="AZ512">
        <v>73</v>
      </c>
      <c r="BB512">
        <v>73</v>
      </c>
    </row>
    <row r="513" spans="1:54" x14ac:dyDescent="0.25">
      <c r="A513" t="s">
        <v>3160</v>
      </c>
      <c r="B513" s="216" t="s">
        <v>3929</v>
      </c>
      <c r="C513" s="216" t="s">
        <v>1234</v>
      </c>
      <c r="D513" s="216" t="str">
        <f t="shared" si="9"/>
        <v>W3339</v>
      </c>
      <c r="E513" t="s">
        <v>719</v>
      </c>
      <c r="H513" t="s">
        <v>3160</v>
      </c>
      <c r="I513" t="s">
        <v>2378</v>
      </c>
      <c r="J513" t="s">
        <v>802</v>
      </c>
      <c r="K513" t="s">
        <v>809</v>
      </c>
      <c r="L513">
        <v>462.28</v>
      </c>
      <c r="M513">
        <v>164.39</v>
      </c>
      <c r="N513">
        <v>147.93</v>
      </c>
      <c r="O513">
        <v>134.47999999999999</v>
      </c>
      <c r="P513">
        <v>127.54</v>
      </c>
      <c r="Q513">
        <v>83</v>
      </c>
      <c r="AU513">
        <v>462.28</v>
      </c>
      <c r="AV513">
        <v>164.39</v>
      </c>
      <c r="AW513">
        <v>147.93</v>
      </c>
      <c r="AX513">
        <v>134.47999999999999</v>
      </c>
      <c r="AY513">
        <v>127.54</v>
      </c>
      <c r="AZ513">
        <v>83</v>
      </c>
      <c r="BB513">
        <v>83</v>
      </c>
    </row>
    <row r="514" spans="1:54" x14ac:dyDescent="0.25">
      <c r="A514" t="s">
        <v>3161</v>
      </c>
      <c r="B514" s="216" t="s">
        <v>3930</v>
      </c>
      <c r="C514" s="216" t="s">
        <v>1235</v>
      </c>
      <c r="D514" s="216" t="str">
        <f t="shared" si="9"/>
        <v>W3342</v>
      </c>
      <c r="E514" t="s">
        <v>246</v>
      </c>
      <c r="H514" t="s">
        <v>3161</v>
      </c>
      <c r="I514" t="s">
        <v>2378</v>
      </c>
      <c r="J514" t="s">
        <v>802</v>
      </c>
      <c r="K514" t="s">
        <v>809</v>
      </c>
      <c r="L514">
        <v>475.71</v>
      </c>
      <c r="M514">
        <v>169.16</v>
      </c>
      <c r="N514">
        <v>152.22999999999999</v>
      </c>
      <c r="O514">
        <v>138.38</v>
      </c>
      <c r="P514">
        <v>131.25</v>
      </c>
      <c r="Q514">
        <v>86</v>
      </c>
      <c r="AU514">
        <v>475.71</v>
      </c>
      <c r="AV514">
        <v>169.16</v>
      </c>
      <c r="AW514">
        <v>152.22999999999999</v>
      </c>
      <c r="AX514">
        <v>138.38</v>
      </c>
      <c r="AY514">
        <v>131.25</v>
      </c>
      <c r="AZ514">
        <v>86</v>
      </c>
      <c r="BB514">
        <v>86</v>
      </c>
    </row>
    <row r="515" spans="1:54" x14ac:dyDescent="0.25">
      <c r="A515" t="s">
        <v>3162</v>
      </c>
      <c r="B515" s="216" t="s">
        <v>3931</v>
      </c>
      <c r="C515" s="216" t="s">
        <v>1237</v>
      </c>
      <c r="D515" s="216" t="str">
        <f t="shared" si="9"/>
        <v>W3612</v>
      </c>
      <c r="E515" t="s">
        <v>154</v>
      </c>
      <c r="H515" t="s">
        <v>3162</v>
      </c>
      <c r="I515" t="s">
        <v>2378</v>
      </c>
      <c r="J515" t="s">
        <v>802</v>
      </c>
      <c r="K515" t="s">
        <v>809</v>
      </c>
      <c r="L515">
        <v>293.64</v>
      </c>
      <c r="M515">
        <v>104.42</v>
      </c>
      <c r="N515">
        <v>93.97</v>
      </c>
      <c r="O515">
        <v>85.42</v>
      </c>
      <c r="P515">
        <v>81.02</v>
      </c>
      <c r="Q515">
        <v>36</v>
      </c>
      <c r="AU515">
        <v>293.64</v>
      </c>
      <c r="AV515">
        <v>104.42</v>
      </c>
      <c r="AW515">
        <v>93.97</v>
      </c>
      <c r="AX515">
        <v>85.42</v>
      </c>
      <c r="AY515">
        <v>81.02</v>
      </c>
      <c r="AZ515">
        <v>36</v>
      </c>
      <c r="BB515">
        <v>36</v>
      </c>
    </row>
    <row r="516" spans="1:54" x14ac:dyDescent="0.25">
      <c r="A516" t="s">
        <v>3163</v>
      </c>
      <c r="B516" s="216" t="s">
        <v>3932</v>
      </c>
      <c r="C516" s="216" t="s">
        <v>1236</v>
      </c>
      <c r="D516" s="216" t="str">
        <f t="shared" si="9"/>
        <v>W361224</v>
      </c>
      <c r="E516" t="s">
        <v>190</v>
      </c>
      <c r="H516" t="s">
        <v>3163</v>
      </c>
      <c r="I516" t="s">
        <v>2378</v>
      </c>
      <c r="J516" t="s">
        <v>802</v>
      </c>
      <c r="K516" t="s">
        <v>809</v>
      </c>
      <c r="L516">
        <v>330.42</v>
      </c>
      <c r="M516">
        <v>117.5</v>
      </c>
      <c r="N516">
        <v>105.73</v>
      </c>
      <c r="O516">
        <v>96.12</v>
      </c>
      <c r="P516">
        <v>91.16</v>
      </c>
      <c r="Q516">
        <v>54</v>
      </c>
      <c r="AU516">
        <v>330.42</v>
      </c>
      <c r="AV516">
        <v>117.5</v>
      </c>
      <c r="AW516">
        <v>105.73</v>
      </c>
      <c r="AX516">
        <v>96.12</v>
      </c>
      <c r="AY516">
        <v>91.16</v>
      </c>
      <c r="AZ516">
        <v>54</v>
      </c>
      <c r="BB516">
        <v>54</v>
      </c>
    </row>
    <row r="517" spans="1:54" x14ac:dyDescent="0.25">
      <c r="A517" t="s">
        <v>3164</v>
      </c>
      <c r="B517" s="216" t="s">
        <v>3933</v>
      </c>
      <c r="C517" s="216" t="s">
        <v>1239</v>
      </c>
      <c r="D517" s="216" t="str">
        <f t="shared" si="9"/>
        <v>W3615</v>
      </c>
      <c r="E517" t="s">
        <v>162</v>
      </c>
      <c r="H517" t="s">
        <v>3164</v>
      </c>
      <c r="I517" t="s">
        <v>2378</v>
      </c>
      <c r="J517" t="s">
        <v>802</v>
      </c>
      <c r="K517" t="s">
        <v>809</v>
      </c>
      <c r="L517">
        <v>311.92</v>
      </c>
      <c r="M517">
        <v>110.92</v>
      </c>
      <c r="N517">
        <v>99.81</v>
      </c>
      <c r="O517">
        <v>90.74</v>
      </c>
      <c r="P517">
        <v>86.06</v>
      </c>
      <c r="Q517">
        <v>40</v>
      </c>
      <c r="AU517">
        <v>311.92</v>
      </c>
      <c r="AV517">
        <v>110.92</v>
      </c>
      <c r="AW517">
        <v>99.81</v>
      </c>
      <c r="AX517">
        <v>90.74</v>
      </c>
      <c r="AY517">
        <v>86.06</v>
      </c>
      <c r="AZ517">
        <v>40</v>
      </c>
      <c r="BB517">
        <v>40</v>
      </c>
    </row>
    <row r="518" spans="1:54" x14ac:dyDescent="0.25">
      <c r="A518" t="s">
        <v>3165</v>
      </c>
      <c r="B518" s="216" t="s">
        <v>3934</v>
      </c>
      <c r="C518" s="216" t="s">
        <v>1238</v>
      </c>
      <c r="D518" s="216" t="str">
        <f t="shared" si="9"/>
        <v>W361524</v>
      </c>
      <c r="E518" t="s">
        <v>191</v>
      </c>
      <c r="H518" t="s">
        <v>3165</v>
      </c>
      <c r="I518" t="s">
        <v>2378</v>
      </c>
      <c r="J518" t="s">
        <v>802</v>
      </c>
      <c r="K518" t="s">
        <v>809</v>
      </c>
      <c r="L518">
        <v>351.07</v>
      </c>
      <c r="M518">
        <v>124.84</v>
      </c>
      <c r="N518">
        <v>112.34</v>
      </c>
      <c r="O518">
        <v>102.13</v>
      </c>
      <c r="P518">
        <v>96.86</v>
      </c>
      <c r="Q518">
        <v>59</v>
      </c>
      <c r="AU518">
        <v>351.07</v>
      </c>
      <c r="AV518">
        <v>124.84</v>
      </c>
      <c r="AW518">
        <v>112.34</v>
      </c>
      <c r="AX518">
        <v>102.13</v>
      </c>
      <c r="AY518">
        <v>96.86</v>
      </c>
      <c r="AZ518">
        <v>59</v>
      </c>
      <c r="BB518">
        <v>59</v>
      </c>
    </row>
    <row r="519" spans="1:54" x14ac:dyDescent="0.25">
      <c r="A519" t="s">
        <v>3166</v>
      </c>
      <c r="B519" s="216" t="s">
        <v>3935</v>
      </c>
      <c r="C519" s="216" t="s">
        <v>1241</v>
      </c>
      <c r="D519" s="216" t="str">
        <f t="shared" si="9"/>
        <v>W3618</v>
      </c>
      <c r="E519" t="s">
        <v>171</v>
      </c>
      <c r="H519" t="s">
        <v>3166</v>
      </c>
      <c r="I519" t="s">
        <v>2378</v>
      </c>
      <c r="J519" t="s">
        <v>802</v>
      </c>
      <c r="K519" t="s">
        <v>809</v>
      </c>
      <c r="L519">
        <v>326</v>
      </c>
      <c r="M519">
        <v>115.93</v>
      </c>
      <c r="N519">
        <v>104.32</v>
      </c>
      <c r="O519">
        <v>94.83</v>
      </c>
      <c r="P519">
        <v>89.94</v>
      </c>
      <c r="Q519">
        <v>44</v>
      </c>
      <c r="AU519">
        <v>326</v>
      </c>
      <c r="AV519">
        <v>115.93</v>
      </c>
      <c r="AW519">
        <v>104.32</v>
      </c>
      <c r="AX519">
        <v>94.83</v>
      </c>
      <c r="AY519">
        <v>89.94</v>
      </c>
      <c r="AZ519">
        <v>44</v>
      </c>
      <c r="BB519">
        <v>44</v>
      </c>
    </row>
    <row r="520" spans="1:54" x14ac:dyDescent="0.25">
      <c r="A520" t="s">
        <v>3167</v>
      </c>
      <c r="B520" s="216" t="s">
        <v>3936</v>
      </c>
      <c r="C520" s="216" t="s">
        <v>1240</v>
      </c>
      <c r="D520" s="216" t="str">
        <f t="shared" si="9"/>
        <v>W361824</v>
      </c>
      <c r="E520" t="s">
        <v>192</v>
      </c>
      <c r="H520" t="s">
        <v>3167</v>
      </c>
      <c r="I520" t="s">
        <v>2378</v>
      </c>
      <c r="J520" t="s">
        <v>802</v>
      </c>
      <c r="K520" t="s">
        <v>809</v>
      </c>
      <c r="L520">
        <v>367.51</v>
      </c>
      <c r="M520">
        <v>130.69</v>
      </c>
      <c r="N520">
        <v>117.6</v>
      </c>
      <c r="O520">
        <v>106.91</v>
      </c>
      <c r="P520">
        <v>101.4</v>
      </c>
      <c r="Q520">
        <v>64</v>
      </c>
      <c r="AU520">
        <v>367.51</v>
      </c>
      <c r="AV520">
        <v>130.69</v>
      </c>
      <c r="AW520">
        <v>117.6</v>
      </c>
      <c r="AX520">
        <v>106.91</v>
      </c>
      <c r="AY520">
        <v>101.4</v>
      </c>
      <c r="AZ520">
        <v>64</v>
      </c>
      <c r="BB520">
        <v>64</v>
      </c>
    </row>
    <row r="521" spans="1:54" x14ac:dyDescent="0.25">
      <c r="A521" t="s">
        <v>3168</v>
      </c>
      <c r="B521" s="216" t="s">
        <v>3937</v>
      </c>
      <c r="C521" s="216" t="s">
        <v>1243</v>
      </c>
      <c r="D521" s="216" t="str">
        <f t="shared" si="9"/>
        <v>W3621</v>
      </c>
      <c r="E521" t="s">
        <v>177</v>
      </c>
      <c r="H521" t="s">
        <v>3168</v>
      </c>
      <c r="I521" t="s">
        <v>2378</v>
      </c>
      <c r="J521" t="s">
        <v>802</v>
      </c>
      <c r="K521" t="s">
        <v>809</v>
      </c>
      <c r="L521">
        <v>359.57</v>
      </c>
      <c r="M521">
        <v>127.86</v>
      </c>
      <c r="N521">
        <v>115.06</v>
      </c>
      <c r="O521">
        <v>104.6</v>
      </c>
      <c r="P521">
        <v>99.21</v>
      </c>
      <c r="Q521">
        <v>54</v>
      </c>
      <c r="AU521">
        <v>359.57</v>
      </c>
      <c r="AV521">
        <v>127.86</v>
      </c>
      <c r="AW521">
        <v>115.06</v>
      </c>
      <c r="AX521">
        <v>104.6</v>
      </c>
      <c r="AY521">
        <v>99.21</v>
      </c>
      <c r="AZ521">
        <v>54</v>
      </c>
      <c r="BB521">
        <v>54</v>
      </c>
    </row>
    <row r="522" spans="1:54" x14ac:dyDescent="0.25">
      <c r="A522" t="s">
        <v>3169</v>
      </c>
      <c r="B522" s="216" t="s">
        <v>3938</v>
      </c>
      <c r="C522" s="216" t="s">
        <v>1242</v>
      </c>
      <c r="D522" s="216" t="str">
        <f t="shared" si="9"/>
        <v>W362124</v>
      </c>
      <c r="E522" t="s">
        <v>193</v>
      </c>
      <c r="H522" t="s">
        <v>3169</v>
      </c>
      <c r="I522" t="s">
        <v>2378</v>
      </c>
      <c r="J522" t="s">
        <v>802</v>
      </c>
      <c r="K522" t="s">
        <v>809</v>
      </c>
      <c r="L522">
        <v>417.65</v>
      </c>
      <c r="M522">
        <v>148.52000000000001</v>
      </c>
      <c r="N522">
        <v>133.65</v>
      </c>
      <c r="O522">
        <v>121.49</v>
      </c>
      <c r="P522">
        <v>115.23</v>
      </c>
      <c r="Q522">
        <v>83</v>
      </c>
      <c r="AU522">
        <v>417.65</v>
      </c>
      <c r="AV522">
        <v>148.52000000000001</v>
      </c>
      <c r="AW522">
        <v>133.65</v>
      </c>
      <c r="AX522">
        <v>121.49</v>
      </c>
      <c r="AY522">
        <v>115.23</v>
      </c>
      <c r="AZ522">
        <v>83</v>
      </c>
      <c r="BB522">
        <v>83</v>
      </c>
    </row>
    <row r="523" spans="1:54" x14ac:dyDescent="0.25">
      <c r="A523" t="s">
        <v>3170</v>
      </c>
      <c r="B523" s="216" t="s">
        <v>3939</v>
      </c>
      <c r="C523" s="216" t="s">
        <v>1245</v>
      </c>
      <c r="D523" s="216" t="str">
        <f t="shared" si="9"/>
        <v>W3624</v>
      </c>
      <c r="E523" t="s">
        <v>195</v>
      </c>
      <c r="H523" t="s">
        <v>3170</v>
      </c>
      <c r="I523" t="s">
        <v>2378</v>
      </c>
      <c r="J523" t="s">
        <v>802</v>
      </c>
      <c r="K523" t="s">
        <v>809</v>
      </c>
      <c r="L523">
        <v>372.08</v>
      </c>
      <c r="M523">
        <v>132.31</v>
      </c>
      <c r="N523">
        <v>119.07</v>
      </c>
      <c r="O523">
        <v>108.24</v>
      </c>
      <c r="P523">
        <v>102.66</v>
      </c>
      <c r="Q523">
        <v>57</v>
      </c>
      <c r="AU523">
        <v>372.08</v>
      </c>
      <c r="AV523">
        <v>132.31</v>
      </c>
      <c r="AW523">
        <v>119.07</v>
      </c>
      <c r="AX523">
        <v>108.24</v>
      </c>
      <c r="AY523">
        <v>102.66</v>
      </c>
      <c r="AZ523">
        <v>57</v>
      </c>
      <c r="BB523">
        <v>57</v>
      </c>
    </row>
    <row r="524" spans="1:54" x14ac:dyDescent="0.25">
      <c r="A524" t="s">
        <v>3171</v>
      </c>
      <c r="B524" s="216" t="s">
        <v>3940</v>
      </c>
      <c r="C524" s="216" t="s">
        <v>1244</v>
      </c>
      <c r="D524" s="216" t="str">
        <f t="shared" si="9"/>
        <v>W362424</v>
      </c>
      <c r="E524" t="s">
        <v>194</v>
      </c>
      <c r="H524" t="s">
        <v>3171</v>
      </c>
      <c r="I524" t="s">
        <v>2378</v>
      </c>
      <c r="J524" t="s">
        <v>802</v>
      </c>
      <c r="K524" t="s">
        <v>809</v>
      </c>
      <c r="L524">
        <v>434.09</v>
      </c>
      <c r="M524">
        <v>154.36000000000001</v>
      </c>
      <c r="N524">
        <v>138.91</v>
      </c>
      <c r="O524">
        <v>126.28</v>
      </c>
      <c r="P524">
        <v>119.77</v>
      </c>
      <c r="Q524">
        <v>87</v>
      </c>
      <c r="AU524">
        <v>434.09</v>
      </c>
      <c r="AV524">
        <v>154.36000000000001</v>
      </c>
      <c r="AW524">
        <v>138.91</v>
      </c>
      <c r="AX524">
        <v>126.28</v>
      </c>
      <c r="AY524">
        <v>119.77</v>
      </c>
      <c r="AZ524">
        <v>87</v>
      </c>
      <c r="BB524">
        <v>87</v>
      </c>
    </row>
    <row r="525" spans="1:54" x14ac:dyDescent="0.25">
      <c r="A525" t="s">
        <v>3172</v>
      </c>
      <c r="B525" s="216" t="s">
        <v>3941</v>
      </c>
      <c r="C525" s="216" t="s">
        <v>1246</v>
      </c>
      <c r="D525" s="216" t="str">
        <f t="shared" si="9"/>
        <v>W3630</v>
      </c>
      <c r="E525" t="s">
        <v>213</v>
      </c>
      <c r="H525" t="s">
        <v>3172</v>
      </c>
      <c r="I525" t="s">
        <v>2378</v>
      </c>
      <c r="J525" t="s">
        <v>802</v>
      </c>
      <c r="K525" t="s">
        <v>809</v>
      </c>
      <c r="L525">
        <v>419.73</v>
      </c>
      <c r="M525">
        <v>149.26</v>
      </c>
      <c r="N525">
        <v>134.31</v>
      </c>
      <c r="O525">
        <v>122.1</v>
      </c>
      <c r="P525">
        <v>115.8</v>
      </c>
      <c r="Q525">
        <v>71</v>
      </c>
      <c r="AU525">
        <v>419.73</v>
      </c>
      <c r="AV525">
        <v>149.26</v>
      </c>
      <c r="AW525">
        <v>134.31</v>
      </c>
      <c r="AX525">
        <v>122.1</v>
      </c>
      <c r="AY525">
        <v>115.8</v>
      </c>
      <c r="AZ525">
        <v>71</v>
      </c>
      <c r="BB525">
        <v>71</v>
      </c>
    </row>
    <row r="526" spans="1:54" x14ac:dyDescent="0.25">
      <c r="A526" t="s">
        <v>3173</v>
      </c>
      <c r="B526" s="216" t="s">
        <v>3942</v>
      </c>
      <c r="C526" s="216" t="s">
        <v>1247</v>
      </c>
      <c r="D526" s="216" t="str">
        <f t="shared" si="9"/>
        <v>W3636</v>
      </c>
      <c r="E526" t="s">
        <v>235</v>
      </c>
      <c r="H526" t="s">
        <v>3173</v>
      </c>
      <c r="I526" t="s">
        <v>2378</v>
      </c>
      <c r="J526" t="s">
        <v>802</v>
      </c>
      <c r="K526" t="s">
        <v>809</v>
      </c>
      <c r="L526">
        <v>452.08</v>
      </c>
      <c r="M526">
        <v>160.76</v>
      </c>
      <c r="N526">
        <v>144.66999999999999</v>
      </c>
      <c r="O526">
        <v>131.51</v>
      </c>
      <c r="P526">
        <v>124.73</v>
      </c>
      <c r="Q526">
        <v>78</v>
      </c>
      <c r="AU526">
        <v>452.08</v>
      </c>
      <c r="AV526">
        <v>160.76</v>
      </c>
      <c r="AW526">
        <v>144.66999999999999</v>
      </c>
      <c r="AX526">
        <v>131.51</v>
      </c>
      <c r="AY526">
        <v>124.73</v>
      </c>
      <c r="AZ526">
        <v>78</v>
      </c>
      <c r="BB526">
        <v>78</v>
      </c>
    </row>
    <row r="527" spans="1:54" x14ac:dyDescent="0.25">
      <c r="A527" t="s">
        <v>3174</v>
      </c>
      <c r="B527" s="216" t="s">
        <v>3943</v>
      </c>
      <c r="C527" s="216" t="s">
        <v>1248</v>
      </c>
      <c r="D527" s="216" t="str">
        <f t="shared" si="9"/>
        <v>W3639</v>
      </c>
      <c r="E527" t="s">
        <v>720</v>
      </c>
      <c r="H527" t="s">
        <v>3174</v>
      </c>
      <c r="I527" t="s">
        <v>2378</v>
      </c>
      <c r="J527" t="s">
        <v>802</v>
      </c>
      <c r="K527" t="s">
        <v>809</v>
      </c>
      <c r="L527">
        <v>483.89</v>
      </c>
      <c r="M527">
        <v>172.07</v>
      </c>
      <c r="N527">
        <v>154.85</v>
      </c>
      <c r="O527">
        <v>140.76</v>
      </c>
      <c r="P527">
        <v>133.51</v>
      </c>
      <c r="Q527">
        <v>89</v>
      </c>
      <c r="AU527">
        <v>483.89</v>
      </c>
      <c r="AV527">
        <v>172.07</v>
      </c>
      <c r="AW527">
        <v>154.85</v>
      </c>
      <c r="AX527">
        <v>140.76</v>
      </c>
      <c r="AY527">
        <v>133.51</v>
      </c>
      <c r="AZ527">
        <v>89</v>
      </c>
      <c r="BB527">
        <v>89</v>
      </c>
    </row>
    <row r="528" spans="1:54" x14ac:dyDescent="0.25">
      <c r="A528" t="s">
        <v>3175</v>
      </c>
      <c r="B528" s="216" t="s">
        <v>3944</v>
      </c>
      <c r="C528" s="216" t="s">
        <v>1249</v>
      </c>
      <c r="D528" s="216" t="str">
        <f t="shared" si="9"/>
        <v>W3642</v>
      </c>
      <c r="E528" t="s">
        <v>247</v>
      </c>
      <c r="H528" t="s">
        <v>3175</v>
      </c>
      <c r="I528" t="s">
        <v>2378</v>
      </c>
      <c r="J528" t="s">
        <v>802</v>
      </c>
      <c r="K528" t="s">
        <v>809</v>
      </c>
      <c r="L528">
        <v>497.24</v>
      </c>
      <c r="M528">
        <v>176.82</v>
      </c>
      <c r="N528">
        <v>159.12</v>
      </c>
      <c r="O528">
        <v>144.65</v>
      </c>
      <c r="P528">
        <v>137.19</v>
      </c>
      <c r="Q528">
        <v>92</v>
      </c>
      <c r="AU528">
        <v>497.24</v>
      </c>
      <c r="AV528">
        <v>176.82</v>
      </c>
      <c r="AW528">
        <v>159.12</v>
      </c>
      <c r="AX528">
        <v>144.65</v>
      </c>
      <c r="AY528">
        <v>137.19</v>
      </c>
      <c r="AZ528">
        <v>92</v>
      </c>
      <c r="BB528">
        <v>92</v>
      </c>
    </row>
    <row r="529" spans="1:54" x14ac:dyDescent="0.25">
      <c r="A529"/>
      <c r="E529"/>
      <c r="AU529" s="216" t="e">
        <f>INDEX(#REF!,MATCH($A529,#REF!,0))</f>
        <v>#REF!</v>
      </c>
      <c r="AV529" s="216" t="e">
        <f>INDEX(#REF!,MATCH($A529,#REF!,0))</f>
        <v>#REF!</v>
      </c>
      <c r="AW529" s="216" t="e">
        <f>INDEX(#REF!,MATCH($A529,#REF!,0))</f>
        <v>#REF!</v>
      </c>
      <c r="AX529" s="216" t="e">
        <f>INDEX(#REF!,MATCH($A529,#REF!,0))</f>
        <v>#REF!</v>
      </c>
      <c r="AY529" s="216" t="e">
        <f>INDEX(#REF!,MATCH($A529,#REF!,0))</f>
        <v>#REF!</v>
      </c>
      <c r="BB529" s="216" t="e">
        <f>INDEX(#REF!,MATCH($A529,#REF!,0))</f>
        <v>#REF!</v>
      </c>
    </row>
    <row r="530" spans="1:54" x14ac:dyDescent="0.25">
      <c r="A530" s="80" t="s">
        <v>2366</v>
      </c>
      <c r="E530"/>
      <c r="AU530" s="216" t="e">
        <f>INDEX(#REF!,MATCH($A530,#REF!,0))</f>
        <v>#REF!</v>
      </c>
      <c r="AV530" s="216" t="e">
        <f>INDEX(#REF!,MATCH($A530,#REF!,0))</f>
        <v>#REF!</v>
      </c>
      <c r="AW530" s="216" t="e">
        <f>INDEX(#REF!,MATCH($A530,#REF!,0))</f>
        <v>#REF!</v>
      </c>
      <c r="AX530" s="216" t="e">
        <f>INDEX(#REF!,MATCH($A530,#REF!,0))</f>
        <v>#REF!</v>
      </c>
      <c r="AY530" s="216" t="e">
        <f>INDEX(#REF!,MATCH($A530,#REF!,0))</f>
        <v>#REF!</v>
      </c>
      <c r="BB530" s="216" t="e">
        <f>INDEX(#REF!,MATCH($A530,#REF!,0))</f>
        <v>#REF!</v>
      </c>
    </row>
    <row r="531" spans="1:54" x14ac:dyDescent="0.25">
      <c r="A531" t="s">
        <v>2916</v>
      </c>
      <c r="B531" s="216" t="str">
        <f t="shared" ref="B531:B550" si="10">RIGHT(A531,LEN(A531)-3)</f>
        <v xml:space="preserve">BBPSR        </v>
      </c>
      <c r="C531" s="216" t="s">
        <v>1089</v>
      </c>
      <c r="D531" t="s">
        <v>802</v>
      </c>
      <c r="E531" s="216" t="str">
        <f t="shared" ref="E531:E550" si="11">LEFT(C531,LEN(C531)-2)</f>
        <v>BBP</v>
      </c>
      <c r="F531" t="s">
        <v>804</v>
      </c>
      <c r="H531" t="s">
        <v>2916</v>
      </c>
      <c r="I531" t="s">
        <v>2378</v>
      </c>
      <c r="J531" t="s">
        <v>802</v>
      </c>
      <c r="K531" t="s">
        <v>804</v>
      </c>
      <c r="L531">
        <v>217.18</v>
      </c>
      <c r="M531">
        <v>77.23</v>
      </c>
      <c r="N531">
        <v>69.5</v>
      </c>
      <c r="O531">
        <v>63.18</v>
      </c>
      <c r="P531">
        <v>59.92</v>
      </c>
      <c r="Q531">
        <v>38</v>
      </c>
      <c r="AU531">
        <v>217.18</v>
      </c>
      <c r="AV531">
        <v>77.23</v>
      </c>
      <c r="AW531">
        <v>69.5</v>
      </c>
      <c r="AX531">
        <v>63.18</v>
      </c>
      <c r="AY531">
        <v>59.92</v>
      </c>
      <c r="AZ531">
        <v>38</v>
      </c>
      <c r="BB531">
        <v>38</v>
      </c>
    </row>
    <row r="532" spans="1:54" x14ac:dyDescent="0.25">
      <c r="A532" t="s">
        <v>2917</v>
      </c>
      <c r="B532" s="216" t="str">
        <f t="shared" si="10"/>
        <v xml:space="preserve">BEPSR        </v>
      </c>
      <c r="C532" s="216" t="s">
        <v>1093</v>
      </c>
      <c r="D532" t="s">
        <v>802</v>
      </c>
      <c r="E532" s="216" t="str">
        <f t="shared" si="11"/>
        <v>BEP</v>
      </c>
      <c r="F532" t="s">
        <v>804</v>
      </c>
      <c r="H532" t="s">
        <v>2917</v>
      </c>
      <c r="I532" t="s">
        <v>2378</v>
      </c>
      <c r="J532" t="s">
        <v>802</v>
      </c>
      <c r="K532" t="s">
        <v>804</v>
      </c>
      <c r="L532">
        <v>92.38</v>
      </c>
      <c r="M532">
        <v>32.85</v>
      </c>
      <c r="N532">
        <v>29.56</v>
      </c>
      <c r="O532">
        <v>26.87</v>
      </c>
      <c r="P532">
        <v>25.49</v>
      </c>
      <c r="Q532">
        <v>14</v>
      </c>
      <c r="AU532">
        <v>92.38</v>
      </c>
      <c r="AV532">
        <v>32.85</v>
      </c>
      <c r="AW532">
        <v>29.56</v>
      </c>
      <c r="AX532">
        <v>26.87</v>
      </c>
      <c r="AY532">
        <v>25.49</v>
      </c>
      <c r="AZ532">
        <v>14</v>
      </c>
      <c r="BB532">
        <v>14</v>
      </c>
    </row>
    <row r="533" spans="1:54" x14ac:dyDescent="0.25">
      <c r="A533" t="s">
        <v>2918</v>
      </c>
      <c r="B533" s="216" t="str">
        <f t="shared" si="10"/>
        <v xml:space="preserve">BF3SR        </v>
      </c>
      <c r="C533" s="216" t="s">
        <v>1094</v>
      </c>
      <c r="D533" t="s">
        <v>802</v>
      </c>
      <c r="E533" s="216" t="str">
        <f t="shared" si="11"/>
        <v>BF3</v>
      </c>
      <c r="F533" t="s">
        <v>804</v>
      </c>
      <c r="H533" t="s">
        <v>2918</v>
      </c>
      <c r="I533" t="s">
        <v>2378</v>
      </c>
      <c r="J533" t="s">
        <v>802</v>
      </c>
      <c r="K533" t="s">
        <v>804</v>
      </c>
      <c r="L533">
        <v>26.13</v>
      </c>
      <c r="M533">
        <v>9.2899999999999991</v>
      </c>
      <c r="N533">
        <v>8.36</v>
      </c>
      <c r="O533">
        <v>7.6</v>
      </c>
      <c r="P533">
        <v>7.21</v>
      </c>
      <c r="Q533">
        <v>2</v>
      </c>
      <c r="AU533">
        <v>26.13</v>
      </c>
      <c r="AV533">
        <v>9.2899999999999991</v>
      </c>
      <c r="AW533">
        <v>8.36</v>
      </c>
      <c r="AX533">
        <v>7.6</v>
      </c>
      <c r="AY533">
        <v>7.21</v>
      </c>
      <c r="AZ533">
        <v>2</v>
      </c>
      <c r="BB533">
        <v>2</v>
      </c>
    </row>
    <row r="534" spans="1:54" x14ac:dyDescent="0.25">
      <c r="A534" t="s">
        <v>2919</v>
      </c>
      <c r="B534" s="216" t="str">
        <f t="shared" si="10"/>
        <v xml:space="preserve">BF6SR        </v>
      </c>
      <c r="C534" s="216" t="s">
        <v>1095</v>
      </c>
      <c r="D534" t="s">
        <v>802</v>
      </c>
      <c r="E534" s="216" t="str">
        <f t="shared" si="11"/>
        <v>BF6</v>
      </c>
      <c r="F534" t="s">
        <v>804</v>
      </c>
      <c r="H534" t="s">
        <v>2919</v>
      </c>
      <c r="I534" t="s">
        <v>2378</v>
      </c>
      <c r="J534" t="s">
        <v>802</v>
      </c>
      <c r="K534" t="s">
        <v>804</v>
      </c>
      <c r="L534">
        <v>29.68</v>
      </c>
      <c r="M534">
        <v>10.55</v>
      </c>
      <c r="N534">
        <v>9.5</v>
      </c>
      <c r="O534">
        <v>8.6300000000000008</v>
      </c>
      <c r="P534">
        <v>8.19</v>
      </c>
      <c r="Q534">
        <v>4</v>
      </c>
      <c r="AU534">
        <v>29.68</v>
      </c>
      <c r="AV534">
        <v>10.55</v>
      </c>
      <c r="AW534">
        <v>9.5</v>
      </c>
      <c r="AX534">
        <v>8.6300000000000008</v>
      </c>
      <c r="AY534">
        <v>8.19</v>
      </c>
      <c r="AZ534">
        <v>4</v>
      </c>
      <c r="BB534">
        <v>4</v>
      </c>
    </row>
    <row r="535" spans="1:54" x14ac:dyDescent="0.25">
      <c r="A535" t="s">
        <v>2920</v>
      </c>
      <c r="B535" s="216" t="str">
        <f t="shared" si="10"/>
        <v xml:space="preserve">REPSR        </v>
      </c>
      <c r="C535" s="216" t="s">
        <v>1129</v>
      </c>
      <c r="D535" t="s">
        <v>802</v>
      </c>
      <c r="E535" s="216" t="str">
        <f t="shared" si="11"/>
        <v>REP</v>
      </c>
      <c r="F535" t="s">
        <v>804</v>
      </c>
      <c r="H535" t="s">
        <v>2920</v>
      </c>
      <c r="I535" t="s">
        <v>2378</v>
      </c>
      <c r="J535" t="s">
        <v>802</v>
      </c>
      <c r="K535" t="s">
        <v>804</v>
      </c>
      <c r="L535">
        <v>229.58</v>
      </c>
      <c r="M535">
        <v>81.64</v>
      </c>
      <c r="N535">
        <v>73.47</v>
      </c>
      <c r="O535">
        <v>66.790000000000006</v>
      </c>
      <c r="P535">
        <v>63.34</v>
      </c>
      <c r="Q535">
        <v>41</v>
      </c>
      <c r="AU535">
        <v>229.58</v>
      </c>
      <c r="AV535">
        <v>81.64</v>
      </c>
      <c r="AW535">
        <v>73.47</v>
      </c>
      <c r="AX535">
        <v>66.790000000000006</v>
      </c>
      <c r="AY535">
        <v>63.34</v>
      </c>
      <c r="AZ535">
        <v>41</v>
      </c>
      <c r="BB535">
        <v>41</v>
      </c>
    </row>
    <row r="536" spans="1:54" x14ac:dyDescent="0.25">
      <c r="A536" t="s">
        <v>2921</v>
      </c>
      <c r="B536" s="216" t="str">
        <f t="shared" si="10"/>
        <v xml:space="preserve">ROT18SR      </v>
      </c>
      <c r="C536" s="216" t="s">
        <v>1130</v>
      </c>
      <c r="D536" t="s">
        <v>802</v>
      </c>
      <c r="E536" s="216" t="str">
        <f t="shared" si="11"/>
        <v>ROT18</v>
      </c>
      <c r="F536" t="s">
        <v>804</v>
      </c>
      <c r="H536" t="s">
        <v>2921</v>
      </c>
      <c r="I536" t="s">
        <v>2378</v>
      </c>
      <c r="J536" t="s">
        <v>802</v>
      </c>
      <c r="K536" t="s">
        <v>804</v>
      </c>
      <c r="L536">
        <v>247.88</v>
      </c>
      <c r="M536">
        <v>88.15</v>
      </c>
      <c r="N536">
        <v>79.319999999999993</v>
      </c>
      <c r="O536">
        <v>72.11</v>
      </c>
      <c r="P536">
        <v>68.39</v>
      </c>
      <c r="Q536">
        <v>10</v>
      </c>
      <c r="AU536">
        <v>247.88</v>
      </c>
      <c r="AV536">
        <v>88.15</v>
      </c>
      <c r="AW536">
        <v>79.319999999999993</v>
      </c>
      <c r="AX536">
        <v>72.11</v>
      </c>
      <c r="AY536">
        <v>68.39</v>
      </c>
      <c r="AZ536">
        <v>10</v>
      </c>
      <c r="BB536">
        <v>10</v>
      </c>
    </row>
    <row r="537" spans="1:54" x14ac:dyDescent="0.25">
      <c r="A537" t="s">
        <v>2922</v>
      </c>
      <c r="B537" s="216" t="str">
        <f t="shared" si="10"/>
        <v xml:space="preserve">ROT21SR      </v>
      </c>
      <c r="C537" s="216" t="s">
        <v>1131</v>
      </c>
      <c r="D537" t="s">
        <v>802</v>
      </c>
      <c r="E537" s="216" t="str">
        <f t="shared" si="11"/>
        <v>ROT21</v>
      </c>
      <c r="F537" t="s">
        <v>804</v>
      </c>
      <c r="H537" t="s">
        <v>2922</v>
      </c>
      <c r="I537" t="s">
        <v>2378</v>
      </c>
      <c r="J537" t="s">
        <v>802</v>
      </c>
      <c r="K537" t="s">
        <v>804</v>
      </c>
      <c r="L537">
        <v>253.19</v>
      </c>
      <c r="M537">
        <v>90.03</v>
      </c>
      <c r="N537">
        <v>81.02</v>
      </c>
      <c r="O537">
        <v>73.650000000000006</v>
      </c>
      <c r="P537">
        <v>69.86</v>
      </c>
      <c r="Q537">
        <v>11</v>
      </c>
      <c r="AU537">
        <v>253.19</v>
      </c>
      <c r="AV537">
        <v>90.03</v>
      </c>
      <c r="AW537">
        <v>81.02</v>
      </c>
      <c r="AX537">
        <v>73.650000000000006</v>
      </c>
      <c r="AY537">
        <v>69.86</v>
      </c>
      <c r="AZ537">
        <v>11</v>
      </c>
      <c r="BB537">
        <v>11</v>
      </c>
    </row>
    <row r="538" spans="1:54" x14ac:dyDescent="0.25">
      <c r="A538" t="s">
        <v>2923</v>
      </c>
      <c r="B538" s="216" t="str">
        <f t="shared" si="10"/>
        <v xml:space="preserve">ROT24SR      </v>
      </c>
      <c r="C538" s="216" t="s">
        <v>1132</v>
      </c>
      <c r="D538" t="s">
        <v>802</v>
      </c>
      <c r="E538" s="216" t="str">
        <f t="shared" si="11"/>
        <v>ROT24</v>
      </c>
      <c r="F538" t="s">
        <v>804</v>
      </c>
      <c r="H538" t="s">
        <v>2923</v>
      </c>
      <c r="I538" t="s">
        <v>2378</v>
      </c>
      <c r="J538" t="s">
        <v>802</v>
      </c>
      <c r="K538" t="s">
        <v>804</v>
      </c>
      <c r="L538">
        <v>263.81</v>
      </c>
      <c r="M538">
        <v>93.81</v>
      </c>
      <c r="N538">
        <v>84.42</v>
      </c>
      <c r="O538">
        <v>76.739999999999995</v>
      </c>
      <c r="P538">
        <v>72.790000000000006</v>
      </c>
      <c r="Q538">
        <v>12</v>
      </c>
      <c r="AU538">
        <v>263.81</v>
      </c>
      <c r="AV538">
        <v>93.81</v>
      </c>
      <c r="AW538">
        <v>84.42</v>
      </c>
      <c r="AX538">
        <v>76.739999999999995</v>
      </c>
      <c r="AY538">
        <v>72.790000000000006</v>
      </c>
      <c r="AZ538">
        <v>12</v>
      </c>
      <c r="BB538">
        <v>12</v>
      </c>
    </row>
    <row r="539" spans="1:54" x14ac:dyDescent="0.25">
      <c r="A539" t="s">
        <v>2924</v>
      </c>
      <c r="B539" s="216" t="str">
        <f t="shared" si="10"/>
        <v xml:space="preserve">ROT27SR      </v>
      </c>
      <c r="C539" s="216" t="s">
        <v>1133</v>
      </c>
      <c r="D539" t="s">
        <v>802</v>
      </c>
      <c r="E539" s="216" t="str">
        <f t="shared" si="11"/>
        <v>ROT27</v>
      </c>
      <c r="F539" t="s">
        <v>804</v>
      </c>
      <c r="H539" t="s">
        <v>2924</v>
      </c>
      <c r="I539" t="s">
        <v>2378</v>
      </c>
      <c r="J539" t="s">
        <v>802</v>
      </c>
      <c r="K539" t="s">
        <v>804</v>
      </c>
      <c r="L539">
        <v>269.13</v>
      </c>
      <c r="M539">
        <v>95.7</v>
      </c>
      <c r="N539">
        <v>86.12</v>
      </c>
      <c r="O539">
        <v>78.290000000000006</v>
      </c>
      <c r="P539">
        <v>74.25</v>
      </c>
      <c r="Q539">
        <v>13</v>
      </c>
      <c r="AU539">
        <v>269.13</v>
      </c>
      <c r="AV539">
        <v>95.7</v>
      </c>
      <c r="AW539">
        <v>86.12</v>
      </c>
      <c r="AX539">
        <v>78.290000000000006</v>
      </c>
      <c r="AY539">
        <v>74.25</v>
      </c>
      <c r="AZ539">
        <v>13</v>
      </c>
      <c r="BB539">
        <v>13</v>
      </c>
    </row>
    <row r="540" spans="1:54" x14ac:dyDescent="0.25">
      <c r="A540" t="s">
        <v>2925</v>
      </c>
      <c r="B540" s="216" t="str">
        <f t="shared" si="10"/>
        <v xml:space="preserve">ROT30SR      </v>
      </c>
      <c r="C540" s="216" t="s">
        <v>1134</v>
      </c>
      <c r="D540" t="s">
        <v>802</v>
      </c>
      <c r="E540" s="216" t="str">
        <f t="shared" si="11"/>
        <v>ROT30</v>
      </c>
      <c r="F540" t="s">
        <v>804</v>
      </c>
      <c r="H540" t="s">
        <v>2925</v>
      </c>
      <c r="I540" t="s">
        <v>2378</v>
      </c>
      <c r="J540" t="s">
        <v>802</v>
      </c>
      <c r="K540" t="s">
        <v>804</v>
      </c>
      <c r="L540">
        <v>285.06</v>
      </c>
      <c r="M540">
        <v>101.37</v>
      </c>
      <c r="N540">
        <v>91.22</v>
      </c>
      <c r="O540">
        <v>82.92</v>
      </c>
      <c r="P540">
        <v>78.650000000000006</v>
      </c>
      <c r="Q540">
        <v>13</v>
      </c>
      <c r="AU540">
        <v>285.06</v>
      </c>
      <c r="AV540">
        <v>101.37</v>
      </c>
      <c r="AW540">
        <v>91.22</v>
      </c>
      <c r="AX540">
        <v>82.92</v>
      </c>
      <c r="AY540">
        <v>78.650000000000006</v>
      </c>
      <c r="AZ540">
        <v>13</v>
      </c>
      <c r="BB540">
        <v>13</v>
      </c>
    </row>
    <row r="541" spans="1:54" x14ac:dyDescent="0.25">
      <c r="A541" t="s">
        <v>2926</v>
      </c>
      <c r="B541" s="216" t="str">
        <f t="shared" si="10"/>
        <v xml:space="preserve">SM96SR       </v>
      </c>
      <c r="C541" s="216" t="s">
        <v>1140</v>
      </c>
      <c r="D541" t="s">
        <v>802</v>
      </c>
      <c r="E541" s="216" t="str">
        <f t="shared" si="11"/>
        <v>SM96</v>
      </c>
      <c r="F541" t="s">
        <v>804</v>
      </c>
      <c r="H541" t="s">
        <v>2926</v>
      </c>
      <c r="I541" t="s">
        <v>2378</v>
      </c>
      <c r="J541" t="s">
        <v>802</v>
      </c>
      <c r="K541" t="s">
        <v>804</v>
      </c>
      <c r="L541">
        <v>46.83</v>
      </c>
      <c r="M541">
        <v>16.649999999999999</v>
      </c>
      <c r="N541">
        <v>14.99</v>
      </c>
      <c r="O541">
        <v>13.62</v>
      </c>
      <c r="P541">
        <v>12.92</v>
      </c>
      <c r="Q541">
        <v>4</v>
      </c>
      <c r="AU541">
        <v>46.83</v>
      </c>
      <c r="AV541">
        <v>16.649999999999999</v>
      </c>
      <c r="AW541">
        <v>14.99</v>
      </c>
      <c r="AX541">
        <v>13.62</v>
      </c>
      <c r="AY541">
        <v>12.92</v>
      </c>
      <c r="AZ541">
        <v>4</v>
      </c>
      <c r="BB541">
        <v>4</v>
      </c>
    </row>
    <row r="542" spans="1:54" x14ac:dyDescent="0.25">
      <c r="A542" t="s">
        <v>2927</v>
      </c>
      <c r="B542" s="216" t="str">
        <f t="shared" si="10"/>
        <v xml:space="preserve">TKP96SR      </v>
      </c>
      <c r="C542" s="216" t="s">
        <v>1142</v>
      </c>
      <c r="D542" t="s">
        <v>802</v>
      </c>
      <c r="E542" s="216" t="str">
        <f t="shared" si="11"/>
        <v>TKP96</v>
      </c>
      <c r="F542" t="s">
        <v>804</v>
      </c>
      <c r="H542" t="s">
        <v>2927</v>
      </c>
      <c r="I542" t="s">
        <v>2378</v>
      </c>
      <c r="J542" t="s">
        <v>802</v>
      </c>
      <c r="K542" t="s">
        <v>804</v>
      </c>
      <c r="L542">
        <v>30.79</v>
      </c>
      <c r="M542">
        <v>10.95</v>
      </c>
      <c r="N542">
        <v>9.85</v>
      </c>
      <c r="O542">
        <v>8.9600000000000009</v>
      </c>
      <c r="P542">
        <v>8.5</v>
      </c>
      <c r="Q542">
        <v>9</v>
      </c>
      <c r="AU542">
        <v>30.79</v>
      </c>
      <c r="AV542">
        <v>10.95</v>
      </c>
      <c r="AW542">
        <v>9.85</v>
      </c>
      <c r="AX542">
        <v>8.9600000000000009</v>
      </c>
      <c r="AY542">
        <v>8.5</v>
      </c>
      <c r="AZ542">
        <v>9</v>
      </c>
      <c r="BB542">
        <v>9</v>
      </c>
    </row>
    <row r="543" spans="1:54" x14ac:dyDescent="0.25">
      <c r="A543" t="s">
        <v>2928</v>
      </c>
      <c r="B543" s="216" t="str">
        <f t="shared" si="10"/>
        <v xml:space="preserve">TK96SR       </v>
      </c>
      <c r="C543" s="216" t="s">
        <v>1141</v>
      </c>
      <c r="D543" t="s">
        <v>802</v>
      </c>
      <c r="E543" s="216" t="str">
        <f t="shared" si="11"/>
        <v>TK96</v>
      </c>
      <c r="F543" t="s">
        <v>804</v>
      </c>
      <c r="H543" t="s">
        <v>2928</v>
      </c>
      <c r="I543" t="s">
        <v>2378</v>
      </c>
      <c r="J543" t="s">
        <v>802</v>
      </c>
      <c r="K543" t="s">
        <v>804</v>
      </c>
      <c r="L543">
        <v>52.15</v>
      </c>
      <c r="M543">
        <v>18.55</v>
      </c>
      <c r="N543">
        <v>16.690000000000001</v>
      </c>
      <c r="O543">
        <v>15.17</v>
      </c>
      <c r="P543">
        <v>14.39</v>
      </c>
      <c r="Q543">
        <v>7</v>
      </c>
      <c r="AU543">
        <v>52.15</v>
      </c>
      <c r="AV543">
        <v>18.55</v>
      </c>
      <c r="AW543">
        <v>16.690000000000001</v>
      </c>
      <c r="AX543">
        <v>15.17</v>
      </c>
      <c r="AY543">
        <v>14.39</v>
      </c>
      <c r="AZ543">
        <v>7</v>
      </c>
      <c r="BB543">
        <v>7</v>
      </c>
    </row>
    <row r="544" spans="1:54" x14ac:dyDescent="0.25">
      <c r="A544" t="s">
        <v>2929</v>
      </c>
      <c r="B544" s="216" t="str">
        <f t="shared" si="10"/>
        <v xml:space="preserve">WEP42SR      </v>
      </c>
      <c r="C544" s="216" t="s">
        <v>1254</v>
      </c>
      <c r="D544" t="s">
        <v>802</v>
      </c>
      <c r="E544" s="216" t="str">
        <f t="shared" si="11"/>
        <v>WEP42</v>
      </c>
      <c r="F544" t="s">
        <v>804</v>
      </c>
      <c r="H544" t="s">
        <v>2929</v>
      </c>
      <c r="I544" t="s">
        <v>2378</v>
      </c>
      <c r="J544" t="s">
        <v>802</v>
      </c>
      <c r="K544" t="s">
        <v>804</v>
      </c>
      <c r="L544">
        <v>75.38</v>
      </c>
      <c r="M544">
        <v>26.81</v>
      </c>
      <c r="N544">
        <v>24.12</v>
      </c>
      <c r="O544">
        <v>21.93</v>
      </c>
      <c r="P544">
        <v>20.8</v>
      </c>
      <c r="Q544">
        <v>10</v>
      </c>
      <c r="AU544">
        <v>75.38</v>
      </c>
      <c r="AV544">
        <v>26.81</v>
      </c>
      <c r="AW544">
        <v>24.12</v>
      </c>
      <c r="AX544">
        <v>21.93</v>
      </c>
      <c r="AY544">
        <v>20.8</v>
      </c>
      <c r="AZ544">
        <v>10</v>
      </c>
      <c r="BB544">
        <v>10</v>
      </c>
    </row>
    <row r="545" spans="1:54" x14ac:dyDescent="0.25">
      <c r="A545" t="s">
        <v>2930</v>
      </c>
      <c r="B545" s="216" t="str">
        <f t="shared" si="10"/>
        <v xml:space="preserve">WF342SR      </v>
      </c>
      <c r="C545" s="216" t="s">
        <v>1255</v>
      </c>
      <c r="D545" t="s">
        <v>802</v>
      </c>
      <c r="E545" s="216" t="str">
        <f t="shared" si="11"/>
        <v>WF342</v>
      </c>
      <c r="F545" t="s">
        <v>804</v>
      </c>
      <c r="H545" t="s">
        <v>2930</v>
      </c>
      <c r="I545" t="s">
        <v>2378</v>
      </c>
      <c r="J545" t="s">
        <v>802</v>
      </c>
      <c r="K545" t="s">
        <v>804</v>
      </c>
      <c r="L545">
        <v>29.01</v>
      </c>
      <c r="M545">
        <v>10.32</v>
      </c>
      <c r="N545">
        <v>9.2799999999999994</v>
      </c>
      <c r="O545">
        <v>8.44</v>
      </c>
      <c r="P545">
        <v>8</v>
      </c>
      <c r="Q545">
        <v>3</v>
      </c>
      <c r="AU545">
        <v>29.01</v>
      </c>
      <c r="AV545">
        <v>10.32</v>
      </c>
      <c r="AW545">
        <v>9.2799999999999994</v>
      </c>
      <c r="AX545">
        <v>8.44</v>
      </c>
      <c r="AY545">
        <v>8</v>
      </c>
      <c r="AZ545">
        <v>3</v>
      </c>
      <c r="BB545">
        <v>3</v>
      </c>
    </row>
    <row r="546" spans="1:54" x14ac:dyDescent="0.25">
      <c r="A546" t="s">
        <v>2931</v>
      </c>
      <c r="B546" s="216" t="str">
        <f t="shared" si="10"/>
        <v xml:space="preserve">WF396SR      </v>
      </c>
      <c r="C546" s="216" t="s">
        <v>1256</v>
      </c>
      <c r="D546" t="s">
        <v>802</v>
      </c>
      <c r="E546" s="216" t="str">
        <f t="shared" si="11"/>
        <v>WF396</v>
      </c>
      <c r="F546" t="s">
        <v>804</v>
      </c>
      <c r="H546" t="s">
        <v>2931</v>
      </c>
      <c r="I546" t="s">
        <v>2378</v>
      </c>
      <c r="J546" t="s">
        <v>802</v>
      </c>
      <c r="K546" t="s">
        <v>804</v>
      </c>
      <c r="L546">
        <v>41.36</v>
      </c>
      <c r="M546">
        <v>14.71</v>
      </c>
      <c r="N546">
        <v>13.24</v>
      </c>
      <c r="O546">
        <v>12.03</v>
      </c>
      <c r="P546">
        <v>11.41</v>
      </c>
      <c r="Q546">
        <v>5</v>
      </c>
      <c r="AU546">
        <v>41.36</v>
      </c>
      <c r="AV546">
        <v>14.71</v>
      </c>
      <c r="AW546">
        <v>13.24</v>
      </c>
      <c r="AX546">
        <v>12.03</v>
      </c>
      <c r="AY546">
        <v>11.41</v>
      </c>
      <c r="AZ546">
        <v>5</v>
      </c>
      <c r="BB546">
        <v>5</v>
      </c>
    </row>
    <row r="547" spans="1:54" x14ac:dyDescent="0.25">
      <c r="A547" t="s">
        <v>2932</v>
      </c>
      <c r="B547" s="216" t="str">
        <f t="shared" si="10"/>
        <v xml:space="preserve">WF642SR      </v>
      </c>
      <c r="C547" s="216" t="s">
        <v>1257</v>
      </c>
      <c r="D547" t="s">
        <v>802</v>
      </c>
      <c r="E547" s="216" t="str">
        <f t="shared" si="11"/>
        <v>WF642</v>
      </c>
      <c r="F547" t="s">
        <v>804</v>
      </c>
      <c r="H547" t="s">
        <v>2932</v>
      </c>
      <c r="I547" t="s">
        <v>2378</v>
      </c>
      <c r="J547" t="s">
        <v>802</v>
      </c>
      <c r="K547" t="s">
        <v>804</v>
      </c>
      <c r="L547">
        <v>33.74</v>
      </c>
      <c r="M547">
        <v>12</v>
      </c>
      <c r="N547">
        <v>10.8</v>
      </c>
      <c r="O547">
        <v>9.82</v>
      </c>
      <c r="P547">
        <v>9.31</v>
      </c>
      <c r="Q547">
        <v>5</v>
      </c>
      <c r="AU547">
        <v>33.74</v>
      </c>
      <c r="AV547">
        <v>12</v>
      </c>
      <c r="AW547">
        <v>10.8</v>
      </c>
      <c r="AX547">
        <v>9.82</v>
      </c>
      <c r="AY547">
        <v>9.31</v>
      </c>
      <c r="AZ547">
        <v>5</v>
      </c>
      <c r="BB547">
        <v>5</v>
      </c>
    </row>
    <row r="548" spans="1:54" x14ac:dyDescent="0.25">
      <c r="A548" t="s">
        <v>4013</v>
      </c>
      <c r="B548" s="216" t="str">
        <f t="shared" si="10"/>
        <v>BTM96SR</v>
      </c>
      <c r="C548" s="216" t="s">
        <v>4015</v>
      </c>
      <c r="D548" t="s">
        <v>802</v>
      </c>
      <c r="E548" s="216" t="str">
        <f t="shared" si="11"/>
        <v>BTM96</v>
      </c>
      <c r="F548" t="s">
        <v>804</v>
      </c>
      <c r="H548" t="s">
        <v>4013</v>
      </c>
      <c r="I548" s="80" t="s">
        <v>4012</v>
      </c>
      <c r="J548" t="s">
        <v>802</v>
      </c>
      <c r="K548" t="s">
        <v>804</v>
      </c>
      <c r="L548">
        <v>52.24</v>
      </c>
      <c r="M548">
        <v>18.579999999999998</v>
      </c>
      <c r="N548">
        <v>16.72</v>
      </c>
      <c r="O548">
        <v>15.2</v>
      </c>
      <c r="P548">
        <v>14.41</v>
      </c>
      <c r="Q548">
        <v>0.5</v>
      </c>
      <c r="AU548">
        <v>52.24</v>
      </c>
      <c r="AV548">
        <v>18.579999999999998</v>
      </c>
      <c r="AW548">
        <v>16.72</v>
      </c>
      <c r="AX548">
        <v>15.2</v>
      </c>
      <c r="AY548">
        <v>14.41</v>
      </c>
      <c r="AZ548">
        <v>0.5</v>
      </c>
      <c r="BB548"/>
    </row>
    <row r="549" spans="1:54" x14ac:dyDescent="0.25">
      <c r="A549" s="80" t="s">
        <v>4014</v>
      </c>
      <c r="B549" s="216" t="str">
        <f t="shared" si="10"/>
        <v>QRM96SR</v>
      </c>
      <c r="C549" s="216" t="s">
        <v>4016</v>
      </c>
      <c r="D549" t="s">
        <v>802</v>
      </c>
      <c r="E549" s="216" t="str">
        <f t="shared" si="11"/>
        <v>QRM96</v>
      </c>
      <c r="F549" t="s">
        <v>804</v>
      </c>
      <c r="H549" s="80" t="s">
        <v>4014</v>
      </c>
      <c r="I549" s="80" t="s">
        <v>4012</v>
      </c>
      <c r="J549" t="s">
        <v>802</v>
      </c>
      <c r="K549" t="s">
        <v>804</v>
      </c>
      <c r="L549">
        <v>46.62</v>
      </c>
      <c r="M549">
        <v>16.55</v>
      </c>
      <c r="N549">
        <v>14.92</v>
      </c>
      <c r="O549">
        <v>13.52</v>
      </c>
      <c r="P549">
        <v>12.82</v>
      </c>
      <c r="Q549">
        <v>0.66</v>
      </c>
      <c r="AU549">
        <v>46.62</v>
      </c>
      <c r="AV549">
        <v>16.55</v>
      </c>
      <c r="AW549">
        <v>14.92</v>
      </c>
      <c r="AX549">
        <v>13.52</v>
      </c>
      <c r="AY549">
        <v>12.82</v>
      </c>
      <c r="AZ549">
        <v>0.66</v>
      </c>
      <c r="BB549"/>
    </row>
    <row r="550" spans="1:54" x14ac:dyDescent="0.25">
      <c r="A550" t="s">
        <v>2933</v>
      </c>
      <c r="B550" s="216" t="str">
        <f t="shared" si="10"/>
        <v xml:space="preserve">WF696SR      </v>
      </c>
      <c r="C550" s="216" t="s">
        <v>1258</v>
      </c>
      <c r="D550" t="s">
        <v>802</v>
      </c>
      <c r="E550" s="216" t="str">
        <f t="shared" si="11"/>
        <v>WF696</v>
      </c>
      <c r="F550" t="s">
        <v>804</v>
      </c>
      <c r="H550" t="s">
        <v>2933</v>
      </c>
      <c r="I550" t="s">
        <v>2378</v>
      </c>
      <c r="J550" t="s">
        <v>802</v>
      </c>
      <c r="K550" t="s">
        <v>804</v>
      </c>
      <c r="L550">
        <v>50.82</v>
      </c>
      <c r="M550">
        <v>18.07</v>
      </c>
      <c r="N550">
        <v>16.260000000000002</v>
      </c>
      <c r="O550">
        <v>14.78</v>
      </c>
      <c r="P550">
        <v>14.02</v>
      </c>
      <c r="Q550">
        <v>10</v>
      </c>
      <c r="AU550">
        <v>50.82</v>
      </c>
      <c r="AV550">
        <v>18.07</v>
      </c>
      <c r="AW550">
        <v>16.260000000000002</v>
      </c>
      <c r="AX550">
        <v>14.78</v>
      </c>
      <c r="AY550">
        <v>14.02</v>
      </c>
      <c r="AZ550">
        <v>10</v>
      </c>
      <c r="BB550">
        <v>10</v>
      </c>
    </row>
    <row r="551" spans="1:54" x14ac:dyDescent="0.25">
      <c r="A551"/>
      <c r="E551"/>
    </row>
    <row r="552" spans="1:54" x14ac:dyDescent="0.25">
      <c r="A552"/>
      <c r="E552"/>
    </row>
    <row r="553" spans="1:54" x14ac:dyDescent="0.25">
      <c r="A553"/>
      <c r="E553"/>
    </row>
    <row r="554" spans="1:54" x14ac:dyDescent="0.25">
      <c r="A554"/>
      <c r="E554"/>
    </row>
    <row r="555" spans="1:54" x14ac:dyDescent="0.25">
      <c r="A555"/>
      <c r="E555"/>
      <c r="AU555" s="216" t="e">
        <f>INDEX(#REF!,MATCH($A555,#REF!,0))</f>
        <v>#REF!</v>
      </c>
      <c r="AV555" s="216" t="e">
        <f>INDEX(#REF!,MATCH($A555,#REF!,0))</f>
        <v>#REF!</v>
      </c>
      <c r="AW555" s="216" t="e">
        <f>INDEX(#REF!,MATCH($A555,#REF!,0))</f>
        <v>#REF!</v>
      </c>
      <c r="AX555" s="216" t="e">
        <f>INDEX(#REF!,MATCH($A555,#REF!,0))</f>
        <v>#REF!</v>
      </c>
      <c r="AY555" s="216" t="e">
        <f>INDEX(#REF!,MATCH($A555,#REF!,0))</f>
        <v>#REF!</v>
      </c>
      <c r="BB555" s="216" t="e">
        <f>INDEX(#REF!,MATCH($A555,#REF!,0))</f>
        <v>#REF!</v>
      </c>
    </row>
    <row r="556" spans="1:54" x14ac:dyDescent="0.25">
      <c r="A556" s="80" t="s">
        <v>408</v>
      </c>
      <c r="E556"/>
      <c r="AU556" s="216" t="e">
        <f>INDEX(#REF!,MATCH($A556,#REF!,0))</f>
        <v>#REF!</v>
      </c>
      <c r="AV556" s="216" t="e">
        <f>INDEX(#REF!,MATCH($A556,#REF!,0))</f>
        <v>#REF!</v>
      </c>
      <c r="AW556" s="216" t="e">
        <f>INDEX(#REF!,MATCH($A556,#REF!,0))</f>
        <v>#REF!</v>
      </c>
      <c r="AX556" s="216" t="e">
        <f>INDEX(#REF!,MATCH($A556,#REF!,0))</f>
        <v>#REF!</v>
      </c>
      <c r="AY556" s="216" t="e">
        <f>INDEX(#REF!,MATCH($A556,#REF!,0))</f>
        <v>#REF!</v>
      </c>
      <c r="BB556" s="216" t="e">
        <f>INDEX(#REF!,MATCH($A556,#REF!,0))</f>
        <v>#REF!</v>
      </c>
    </row>
    <row r="557" spans="1:54" x14ac:dyDescent="0.25">
      <c r="A557" t="s">
        <v>2414</v>
      </c>
      <c r="B557" s="216" t="str">
        <f t="shared" ref="B557:B617" si="12">RIGHT(A557,LEN(A557)-3)</f>
        <v xml:space="preserve">BBC39LSM     </v>
      </c>
      <c r="C557" s="216" t="s">
        <v>1343</v>
      </c>
      <c r="E557" t="s">
        <v>255</v>
      </c>
      <c r="H557" t="s">
        <v>2414</v>
      </c>
      <c r="I557" t="s">
        <v>2378</v>
      </c>
      <c r="J557" t="s">
        <v>803</v>
      </c>
      <c r="K557" t="s">
        <v>798</v>
      </c>
      <c r="L557">
        <v>684.36</v>
      </c>
      <c r="M557">
        <v>243.36</v>
      </c>
      <c r="N557">
        <v>219</v>
      </c>
      <c r="O557">
        <v>199.08</v>
      </c>
      <c r="P557">
        <v>188.82</v>
      </c>
      <c r="Q557">
        <v>110</v>
      </c>
      <c r="AU557">
        <v>684.36</v>
      </c>
      <c r="AV557">
        <v>243.36</v>
      </c>
      <c r="AW557">
        <v>219</v>
      </c>
      <c r="AX557">
        <v>199.08</v>
      </c>
      <c r="AY557">
        <v>188.82</v>
      </c>
      <c r="BB557">
        <v>110</v>
      </c>
    </row>
    <row r="558" spans="1:54" x14ac:dyDescent="0.25">
      <c r="A558" t="s">
        <v>2415</v>
      </c>
      <c r="B558" s="216" t="str">
        <f t="shared" si="12"/>
        <v xml:space="preserve">BBC39RSM     </v>
      </c>
      <c r="C558" s="216" t="s">
        <v>1344</v>
      </c>
      <c r="E558" t="s">
        <v>256</v>
      </c>
      <c r="H558" t="s">
        <v>2415</v>
      </c>
      <c r="I558" t="s">
        <v>2378</v>
      </c>
      <c r="J558" t="s">
        <v>803</v>
      </c>
      <c r="K558" t="s">
        <v>798</v>
      </c>
      <c r="L558">
        <v>684.36</v>
      </c>
      <c r="M558">
        <v>243.36</v>
      </c>
      <c r="N558">
        <v>219</v>
      </c>
      <c r="O558">
        <v>199.08</v>
      </c>
      <c r="P558">
        <v>188.82</v>
      </c>
      <c r="Q558">
        <v>110</v>
      </c>
      <c r="AU558">
        <v>684.36</v>
      </c>
      <c r="AV558">
        <v>243.36</v>
      </c>
      <c r="AW558">
        <v>219</v>
      </c>
      <c r="AX558">
        <v>199.08</v>
      </c>
      <c r="AY558">
        <v>188.82</v>
      </c>
      <c r="BB558">
        <v>110</v>
      </c>
    </row>
    <row r="559" spans="1:54" x14ac:dyDescent="0.25">
      <c r="A559" t="s">
        <v>2416</v>
      </c>
      <c r="B559" s="216" t="str">
        <f t="shared" si="12"/>
        <v xml:space="preserve">BBC42LSM     </v>
      </c>
      <c r="C559" s="216" t="s">
        <v>1345</v>
      </c>
      <c r="E559" t="s">
        <v>665</v>
      </c>
      <c r="H559" t="s">
        <v>2416</v>
      </c>
      <c r="I559" t="s">
        <v>2378</v>
      </c>
      <c r="J559" t="s">
        <v>803</v>
      </c>
      <c r="K559" t="s">
        <v>798</v>
      </c>
      <c r="L559">
        <v>689.75</v>
      </c>
      <c r="M559">
        <v>245.28</v>
      </c>
      <c r="N559">
        <v>220.72</v>
      </c>
      <c r="O559">
        <v>200.65</v>
      </c>
      <c r="P559">
        <v>190.3</v>
      </c>
      <c r="Q559">
        <v>111</v>
      </c>
      <c r="AU559">
        <v>689.75</v>
      </c>
      <c r="AV559">
        <v>245.28</v>
      </c>
      <c r="AW559">
        <v>220.72</v>
      </c>
      <c r="AX559">
        <v>200.65</v>
      </c>
      <c r="AY559">
        <v>190.3</v>
      </c>
      <c r="BB559">
        <v>111</v>
      </c>
    </row>
    <row r="560" spans="1:54" x14ac:dyDescent="0.25">
      <c r="A560" t="s">
        <v>2417</v>
      </c>
      <c r="B560" s="216" t="str">
        <f t="shared" si="12"/>
        <v xml:space="preserve">BBC42RSM     </v>
      </c>
      <c r="C560" s="216" t="s">
        <v>1346</v>
      </c>
      <c r="E560" t="s">
        <v>666</v>
      </c>
      <c r="H560" t="s">
        <v>2417</v>
      </c>
      <c r="I560" t="s">
        <v>2378</v>
      </c>
      <c r="J560" t="s">
        <v>803</v>
      </c>
      <c r="K560" t="s">
        <v>798</v>
      </c>
      <c r="L560">
        <v>689.75</v>
      </c>
      <c r="M560">
        <v>245.28</v>
      </c>
      <c r="N560">
        <v>220.72</v>
      </c>
      <c r="O560">
        <v>200.65</v>
      </c>
      <c r="P560">
        <v>190.3</v>
      </c>
      <c r="Q560">
        <v>111</v>
      </c>
      <c r="AU560">
        <v>689.75</v>
      </c>
      <c r="AV560">
        <v>245.28</v>
      </c>
      <c r="AW560">
        <v>220.72</v>
      </c>
      <c r="AX560">
        <v>200.65</v>
      </c>
      <c r="AY560">
        <v>190.3</v>
      </c>
      <c r="BB560">
        <v>111</v>
      </c>
    </row>
    <row r="561" spans="1:54" x14ac:dyDescent="0.25">
      <c r="A561" t="s">
        <v>2418</v>
      </c>
      <c r="B561" s="216" t="str">
        <f t="shared" si="12"/>
        <v xml:space="preserve">BCC33SM      </v>
      </c>
      <c r="C561" s="216" t="s">
        <v>1348</v>
      </c>
      <c r="E561" t="s">
        <v>216</v>
      </c>
      <c r="H561" t="s">
        <v>2418</v>
      </c>
      <c r="I561" t="s">
        <v>2378</v>
      </c>
      <c r="J561" t="s">
        <v>803</v>
      </c>
      <c r="K561" t="s">
        <v>798</v>
      </c>
      <c r="L561">
        <v>479.63</v>
      </c>
      <c r="M561">
        <v>170.56</v>
      </c>
      <c r="N561">
        <v>153.47999999999999</v>
      </c>
      <c r="O561">
        <v>139.52000000000001</v>
      </c>
      <c r="P561">
        <v>132.33000000000001</v>
      </c>
      <c r="Q561">
        <v>114</v>
      </c>
      <c r="AU561">
        <v>479.63</v>
      </c>
      <c r="AV561">
        <v>170.56</v>
      </c>
      <c r="AW561">
        <v>153.47999999999999</v>
      </c>
      <c r="AX561">
        <v>139.52000000000001</v>
      </c>
      <c r="AY561">
        <v>132.33000000000001</v>
      </c>
      <c r="BB561">
        <v>114</v>
      </c>
    </row>
    <row r="562" spans="1:54" x14ac:dyDescent="0.25">
      <c r="A562" t="s">
        <v>2419</v>
      </c>
      <c r="B562" s="216" t="str">
        <f t="shared" si="12"/>
        <v xml:space="preserve">BCC36SM      </v>
      </c>
      <c r="C562" s="216" t="s">
        <v>1349</v>
      </c>
      <c r="E562" t="s">
        <v>221</v>
      </c>
      <c r="H562" t="s">
        <v>2419</v>
      </c>
      <c r="I562" t="s">
        <v>2378</v>
      </c>
      <c r="J562" t="s">
        <v>803</v>
      </c>
      <c r="K562" t="s">
        <v>798</v>
      </c>
      <c r="L562">
        <v>527.4</v>
      </c>
      <c r="M562">
        <v>187.54</v>
      </c>
      <c r="N562">
        <v>168.77</v>
      </c>
      <c r="O562">
        <v>153.41999999999999</v>
      </c>
      <c r="P562">
        <v>145.51</v>
      </c>
      <c r="Q562">
        <v>130</v>
      </c>
      <c r="AU562">
        <v>527.4</v>
      </c>
      <c r="AV562">
        <v>187.54</v>
      </c>
      <c r="AW562">
        <v>168.77</v>
      </c>
      <c r="AX562">
        <v>153.41999999999999</v>
      </c>
      <c r="AY562">
        <v>145.51</v>
      </c>
      <c r="BB562">
        <v>130</v>
      </c>
    </row>
    <row r="563" spans="1:54" x14ac:dyDescent="0.25">
      <c r="A563" t="s">
        <v>2420</v>
      </c>
      <c r="B563" s="216" t="str">
        <f t="shared" si="12"/>
        <v xml:space="preserve">BDC36SM      </v>
      </c>
      <c r="C563" s="216" t="s">
        <v>1350</v>
      </c>
      <c r="E563" t="s">
        <v>222</v>
      </c>
      <c r="H563" t="s">
        <v>2420</v>
      </c>
      <c r="I563" t="s">
        <v>2378</v>
      </c>
      <c r="J563" t="s">
        <v>803</v>
      </c>
      <c r="K563" t="s">
        <v>798</v>
      </c>
      <c r="L563">
        <v>465.45</v>
      </c>
      <c r="M563">
        <v>165.51</v>
      </c>
      <c r="N563">
        <v>148.94</v>
      </c>
      <c r="O563">
        <v>135.4</v>
      </c>
      <c r="P563">
        <v>128.41999999999999</v>
      </c>
      <c r="Q563">
        <v>123</v>
      </c>
      <c r="AU563">
        <v>465.45</v>
      </c>
      <c r="AV563">
        <v>165.51</v>
      </c>
      <c r="AW563">
        <v>148.94</v>
      </c>
      <c r="AX563">
        <v>135.4</v>
      </c>
      <c r="AY563">
        <v>128.41999999999999</v>
      </c>
      <c r="BB563">
        <v>123</v>
      </c>
    </row>
    <row r="564" spans="1:54" x14ac:dyDescent="0.25">
      <c r="A564" t="s">
        <v>2421</v>
      </c>
      <c r="B564" s="216" t="str">
        <f t="shared" si="12"/>
        <v xml:space="preserve">BFD09SM      </v>
      </c>
      <c r="C564" s="216" t="s">
        <v>1354</v>
      </c>
      <c r="E564" t="s">
        <v>670</v>
      </c>
      <c r="H564" t="s">
        <v>2421</v>
      </c>
      <c r="I564" t="s">
        <v>2378</v>
      </c>
      <c r="J564" t="s">
        <v>803</v>
      </c>
      <c r="K564" t="s">
        <v>798</v>
      </c>
      <c r="L564">
        <v>262.5</v>
      </c>
      <c r="M564">
        <v>93.35</v>
      </c>
      <c r="N564">
        <v>84</v>
      </c>
      <c r="O564">
        <v>76.36</v>
      </c>
      <c r="P564">
        <v>72.42</v>
      </c>
      <c r="Q564">
        <v>41</v>
      </c>
      <c r="AU564">
        <v>262.5</v>
      </c>
      <c r="AV564">
        <v>93.35</v>
      </c>
      <c r="AW564">
        <v>84</v>
      </c>
      <c r="AX564">
        <v>76.36</v>
      </c>
      <c r="AY564">
        <v>72.42</v>
      </c>
      <c r="BB564">
        <v>41</v>
      </c>
    </row>
    <row r="565" spans="1:54" x14ac:dyDescent="0.25">
      <c r="A565" t="s">
        <v>2422</v>
      </c>
      <c r="B565" s="216" t="str">
        <f t="shared" si="12"/>
        <v xml:space="preserve">BFD12SM      </v>
      </c>
      <c r="C565" s="216" t="s">
        <v>1355</v>
      </c>
      <c r="E565" t="s">
        <v>148</v>
      </c>
      <c r="H565" t="s">
        <v>2422</v>
      </c>
      <c r="I565" t="s">
        <v>2378</v>
      </c>
      <c r="J565" t="s">
        <v>803</v>
      </c>
      <c r="K565" t="s">
        <v>798</v>
      </c>
      <c r="L565">
        <v>276.44</v>
      </c>
      <c r="M565">
        <v>98.3</v>
      </c>
      <c r="N565">
        <v>88.46</v>
      </c>
      <c r="O565">
        <v>80.42</v>
      </c>
      <c r="P565">
        <v>76.27</v>
      </c>
      <c r="Q565">
        <v>45</v>
      </c>
      <c r="AU565">
        <v>276.44</v>
      </c>
      <c r="AV565">
        <v>98.3</v>
      </c>
      <c r="AW565">
        <v>88.46</v>
      </c>
      <c r="AX565">
        <v>80.42</v>
      </c>
      <c r="AY565">
        <v>76.27</v>
      </c>
      <c r="BB565">
        <v>45</v>
      </c>
    </row>
    <row r="566" spans="1:54" x14ac:dyDescent="0.25">
      <c r="A566" t="s">
        <v>2423</v>
      </c>
      <c r="B566" s="216" t="str">
        <f t="shared" si="12"/>
        <v xml:space="preserve">BFD15SM      </v>
      </c>
      <c r="C566" s="216" t="s">
        <v>1356</v>
      </c>
      <c r="E566" t="s">
        <v>156</v>
      </c>
      <c r="H566" t="s">
        <v>2423</v>
      </c>
      <c r="I566" t="s">
        <v>2378</v>
      </c>
      <c r="J566" t="s">
        <v>803</v>
      </c>
      <c r="K566" t="s">
        <v>798</v>
      </c>
      <c r="L566">
        <v>298.69</v>
      </c>
      <c r="M566">
        <v>106.21</v>
      </c>
      <c r="N566">
        <v>95.58</v>
      </c>
      <c r="O566">
        <v>86.89</v>
      </c>
      <c r="P566">
        <v>82.41</v>
      </c>
      <c r="Q566">
        <v>52</v>
      </c>
      <c r="AU566">
        <v>298.69</v>
      </c>
      <c r="AV566">
        <v>106.21</v>
      </c>
      <c r="AW566">
        <v>95.58</v>
      </c>
      <c r="AX566">
        <v>86.89</v>
      </c>
      <c r="AY566">
        <v>82.41</v>
      </c>
      <c r="BB566">
        <v>52</v>
      </c>
    </row>
    <row r="567" spans="1:54" x14ac:dyDescent="0.25">
      <c r="A567" t="s">
        <v>2424</v>
      </c>
      <c r="B567" s="216" t="str">
        <f t="shared" si="12"/>
        <v xml:space="preserve">BFD18SM      </v>
      </c>
      <c r="C567" s="216" t="s">
        <v>1357</v>
      </c>
      <c r="E567" t="s">
        <v>164</v>
      </c>
      <c r="H567" t="s">
        <v>2424</v>
      </c>
      <c r="I567" t="s">
        <v>2378</v>
      </c>
      <c r="J567" t="s">
        <v>803</v>
      </c>
      <c r="K567" t="s">
        <v>798</v>
      </c>
      <c r="L567">
        <v>312.45999999999998</v>
      </c>
      <c r="M567">
        <v>111.11</v>
      </c>
      <c r="N567">
        <v>99.99</v>
      </c>
      <c r="O567">
        <v>90.9</v>
      </c>
      <c r="P567">
        <v>86.21</v>
      </c>
      <c r="Q567">
        <v>56</v>
      </c>
      <c r="AU567">
        <v>312.45999999999998</v>
      </c>
      <c r="AV567">
        <v>111.11</v>
      </c>
      <c r="AW567">
        <v>99.99</v>
      </c>
      <c r="AX567">
        <v>90.9</v>
      </c>
      <c r="AY567">
        <v>86.21</v>
      </c>
      <c r="BB567">
        <v>56</v>
      </c>
    </row>
    <row r="568" spans="1:54" x14ac:dyDescent="0.25">
      <c r="A568" t="s">
        <v>2425</v>
      </c>
      <c r="B568" s="216" t="str">
        <f t="shared" si="12"/>
        <v xml:space="preserve">BFD21SM      </v>
      </c>
      <c r="C568" s="216" t="s">
        <v>1358</v>
      </c>
      <c r="E568" t="s">
        <v>173</v>
      </c>
      <c r="H568" t="s">
        <v>2425</v>
      </c>
      <c r="I568" t="s">
        <v>2378</v>
      </c>
      <c r="J568" t="s">
        <v>803</v>
      </c>
      <c r="K568" t="s">
        <v>798</v>
      </c>
      <c r="L568">
        <v>329.09</v>
      </c>
      <c r="M568">
        <v>117.02</v>
      </c>
      <c r="N568">
        <v>105.31</v>
      </c>
      <c r="O568">
        <v>95.73</v>
      </c>
      <c r="P568">
        <v>90.8</v>
      </c>
      <c r="Q568">
        <v>61</v>
      </c>
      <c r="AU568">
        <v>329.09</v>
      </c>
      <c r="AV568">
        <v>117.02</v>
      </c>
      <c r="AW568">
        <v>105.31</v>
      </c>
      <c r="AX568">
        <v>95.73</v>
      </c>
      <c r="AY568">
        <v>90.8</v>
      </c>
      <c r="BB568">
        <v>61</v>
      </c>
    </row>
    <row r="569" spans="1:54" x14ac:dyDescent="0.25">
      <c r="A569" t="s">
        <v>2426</v>
      </c>
      <c r="B569" s="216" t="str">
        <f t="shared" si="12"/>
        <v xml:space="preserve">BFD24SM      </v>
      </c>
      <c r="C569" s="216" t="s">
        <v>1359</v>
      </c>
      <c r="E569" t="s">
        <v>179</v>
      </c>
      <c r="H569" t="s">
        <v>2426</v>
      </c>
      <c r="I569" t="s">
        <v>2378</v>
      </c>
      <c r="J569" t="s">
        <v>803</v>
      </c>
      <c r="K569" t="s">
        <v>798</v>
      </c>
      <c r="L569">
        <v>363.18</v>
      </c>
      <c r="M569">
        <v>129.15</v>
      </c>
      <c r="N569">
        <v>116.22</v>
      </c>
      <c r="O569">
        <v>105.65</v>
      </c>
      <c r="P569">
        <v>100.2</v>
      </c>
      <c r="Q569">
        <v>66</v>
      </c>
      <c r="AU569">
        <v>363.18</v>
      </c>
      <c r="AV569">
        <v>129.15</v>
      </c>
      <c r="AW569">
        <v>116.22</v>
      </c>
      <c r="AX569">
        <v>105.65</v>
      </c>
      <c r="AY569">
        <v>100.2</v>
      </c>
      <c r="BB569">
        <v>66</v>
      </c>
    </row>
    <row r="570" spans="1:54" x14ac:dyDescent="0.25">
      <c r="A570" t="s">
        <v>2427</v>
      </c>
      <c r="B570" s="216" t="str">
        <f t="shared" si="12"/>
        <v xml:space="preserve">BFD27SM      </v>
      </c>
      <c r="C570" s="216" t="s">
        <v>1360</v>
      </c>
      <c r="E570" t="s">
        <v>197</v>
      </c>
      <c r="H570" t="s">
        <v>2427</v>
      </c>
      <c r="I570" t="s">
        <v>2378</v>
      </c>
      <c r="J570" t="s">
        <v>803</v>
      </c>
      <c r="K570" t="s">
        <v>798</v>
      </c>
      <c r="L570">
        <v>407.65</v>
      </c>
      <c r="M570">
        <v>144.96</v>
      </c>
      <c r="N570">
        <v>130.44999999999999</v>
      </c>
      <c r="O570">
        <v>118.59</v>
      </c>
      <c r="P570">
        <v>112.47</v>
      </c>
      <c r="Q570">
        <v>72</v>
      </c>
      <c r="AU570">
        <v>407.65</v>
      </c>
      <c r="AV570">
        <v>144.96</v>
      </c>
      <c r="AW570">
        <v>130.44999999999999</v>
      </c>
      <c r="AX570">
        <v>118.59</v>
      </c>
      <c r="AY570">
        <v>112.47</v>
      </c>
      <c r="BB570">
        <v>72</v>
      </c>
    </row>
    <row r="571" spans="1:54" x14ac:dyDescent="0.25">
      <c r="A571" t="s">
        <v>2428</v>
      </c>
      <c r="B571" s="216" t="str">
        <f t="shared" si="12"/>
        <v xml:space="preserve">BFD30SM      </v>
      </c>
      <c r="C571" s="216" t="s">
        <v>1361</v>
      </c>
      <c r="E571" t="s">
        <v>200</v>
      </c>
      <c r="H571" t="s">
        <v>2428</v>
      </c>
      <c r="I571" t="s">
        <v>2378</v>
      </c>
      <c r="J571" t="s">
        <v>803</v>
      </c>
      <c r="K571" t="s">
        <v>798</v>
      </c>
      <c r="L571">
        <v>424.04</v>
      </c>
      <c r="M571">
        <v>150.79</v>
      </c>
      <c r="N571">
        <v>135.69</v>
      </c>
      <c r="O571">
        <v>123.35</v>
      </c>
      <c r="P571">
        <v>116.99</v>
      </c>
      <c r="Q571">
        <v>77</v>
      </c>
      <c r="AU571">
        <v>424.04</v>
      </c>
      <c r="AV571">
        <v>150.79</v>
      </c>
      <c r="AW571">
        <v>135.69</v>
      </c>
      <c r="AX571">
        <v>123.35</v>
      </c>
      <c r="AY571">
        <v>116.99</v>
      </c>
      <c r="BB571">
        <v>77</v>
      </c>
    </row>
    <row r="572" spans="1:54" x14ac:dyDescent="0.25">
      <c r="A572" t="s">
        <v>2429</v>
      </c>
      <c r="B572" s="216" t="str">
        <f t="shared" si="12"/>
        <v xml:space="preserve">BFD33SM      </v>
      </c>
      <c r="C572" s="216" t="s">
        <v>1362</v>
      </c>
      <c r="E572" t="s">
        <v>217</v>
      </c>
      <c r="H572" t="s">
        <v>2429</v>
      </c>
      <c r="I572" t="s">
        <v>2378</v>
      </c>
      <c r="J572" t="s">
        <v>803</v>
      </c>
      <c r="K572" t="s">
        <v>798</v>
      </c>
      <c r="L572">
        <v>446.2</v>
      </c>
      <c r="M572">
        <v>158.66999999999999</v>
      </c>
      <c r="N572">
        <v>142.78</v>
      </c>
      <c r="O572">
        <v>129.80000000000001</v>
      </c>
      <c r="P572">
        <v>123.11</v>
      </c>
      <c r="Q572">
        <v>84</v>
      </c>
      <c r="AU572">
        <v>446.2</v>
      </c>
      <c r="AV572">
        <v>158.66999999999999</v>
      </c>
      <c r="AW572">
        <v>142.78</v>
      </c>
      <c r="AX572">
        <v>129.80000000000001</v>
      </c>
      <c r="AY572">
        <v>123.11</v>
      </c>
      <c r="BB572">
        <v>84</v>
      </c>
    </row>
    <row r="573" spans="1:54" x14ac:dyDescent="0.25">
      <c r="A573" t="s">
        <v>2430</v>
      </c>
      <c r="B573" s="216" t="str">
        <f t="shared" si="12"/>
        <v xml:space="preserve">BFD36SM      </v>
      </c>
      <c r="C573" s="216" t="s">
        <v>1363</v>
      </c>
      <c r="E573" t="s">
        <v>223</v>
      </c>
      <c r="H573" t="s">
        <v>2430</v>
      </c>
      <c r="I573" t="s">
        <v>2378</v>
      </c>
      <c r="J573" t="s">
        <v>803</v>
      </c>
      <c r="K573" t="s">
        <v>798</v>
      </c>
      <c r="L573">
        <v>460.14</v>
      </c>
      <c r="M573">
        <v>163.63</v>
      </c>
      <c r="N573">
        <v>147.25</v>
      </c>
      <c r="O573">
        <v>133.86000000000001</v>
      </c>
      <c r="P573">
        <v>126.95</v>
      </c>
      <c r="Q573">
        <v>88</v>
      </c>
      <c r="AU573">
        <v>460.14</v>
      </c>
      <c r="AV573">
        <v>163.63</v>
      </c>
      <c r="AW573">
        <v>147.25</v>
      </c>
      <c r="AX573">
        <v>133.86000000000001</v>
      </c>
      <c r="AY573">
        <v>126.95</v>
      </c>
      <c r="BB573">
        <v>88</v>
      </c>
    </row>
    <row r="574" spans="1:54" x14ac:dyDescent="0.25">
      <c r="A574" t="s">
        <v>2431</v>
      </c>
      <c r="B574" s="216" t="str">
        <f t="shared" si="12"/>
        <v xml:space="preserve">B09SM        </v>
      </c>
      <c r="C574" s="216" t="s">
        <v>1333</v>
      </c>
      <c r="E574" t="s">
        <v>664</v>
      </c>
      <c r="H574" t="s">
        <v>2431</v>
      </c>
      <c r="I574" t="s">
        <v>2378</v>
      </c>
      <c r="J574" t="s">
        <v>803</v>
      </c>
      <c r="K574" t="s">
        <v>798</v>
      </c>
      <c r="L574">
        <v>486.79</v>
      </c>
      <c r="M574">
        <v>173.1</v>
      </c>
      <c r="N574">
        <v>155.77000000000001</v>
      </c>
      <c r="O574">
        <v>141.61000000000001</v>
      </c>
      <c r="P574">
        <v>134.31</v>
      </c>
      <c r="Q574">
        <v>50</v>
      </c>
      <c r="AU574">
        <v>486.79</v>
      </c>
      <c r="AV574">
        <v>173.1</v>
      </c>
      <c r="AW574">
        <v>155.77000000000001</v>
      </c>
      <c r="AX574">
        <v>141.61000000000001</v>
      </c>
      <c r="AY574">
        <v>134.31</v>
      </c>
      <c r="BB574">
        <v>50</v>
      </c>
    </row>
    <row r="575" spans="1:54" x14ac:dyDescent="0.25">
      <c r="A575" t="s">
        <v>2432</v>
      </c>
      <c r="B575" s="216" t="str">
        <f t="shared" si="12"/>
        <v xml:space="preserve">B12SM        </v>
      </c>
      <c r="C575" s="216" t="s">
        <v>1334</v>
      </c>
      <c r="E575" t="s">
        <v>147</v>
      </c>
      <c r="H575" t="s">
        <v>2432</v>
      </c>
      <c r="I575" t="s">
        <v>2378</v>
      </c>
      <c r="J575" t="s">
        <v>803</v>
      </c>
      <c r="K575" t="s">
        <v>798</v>
      </c>
      <c r="L575">
        <v>501.38</v>
      </c>
      <c r="M575">
        <v>178.29</v>
      </c>
      <c r="N575">
        <v>160.44</v>
      </c>
      <c r="O575">
        <v>145.85</v>
      </c>
      <c r="P575">
        <v>138.33000000000001</v>
      </c>
      <c r="Q575">
        <v>54</v>
      </c>
      <c r="AU575">
        <v>501.38</v>
      </c>
      <c r="AV575">
        <v>178.29</v>
      </c>
      <c r="AW575">
        <v>160.44</v>
      </c>
      <c r="AX575">
        <v>145.85</v>
      </c>
      <c r="AY575">
        <v>138.33000000000001</v>
      </c>
      <c r="BB575">
        <v>54</v>
      </c>
    </row>
    <row r="576" spans="1:54" x14ac:dyDescent="0.25">
      <c r="A576" t="s">
        <v>2433</v>
      </c>
      <c r="B576" s="216" t="str">
        <f t="shared" si="12"/>
        <v xml:space="preserve">B15SM        </v>
      </c>
      <c r="C576" s="216" t="s">
        <v>1335</v>
      </c>
      <c r="E576" t="s">
        <v>155</v>
      </c>
      <c r="H576" t="s">
        <v>2433</v>
      </c>
      <c r="I576" t="s">
        <v>2378</v>
      </c>
      <c r="J576" t="s">
        <v>803</v>
      </c>
      <c r="K576" t="s">
        <v>798</v>
      </c>
      <c r="L576">
        <v>529.02</v>
      </c>
      <c r="M576">
        <v>188.12</v>
      </c>
      <c r="N576">
        <v>169.29</v>
      </c>
      <c r="O576">
        <v>153.88999999999999</v>
      </c>
      <c r="P576">
        <v>145.96</v>
      </c>
      <c r="Q576">
        <v>62</v>
      </c>
      <c r="AU576">
        <v>529.02</v>
      </c>
      <c r="AV576">
        <v>188.12</v>
      </c>
      <c r="AW576">
        <v>169.29</v>
      </c>
      <c r="AX576">
        <v>153.88999999999999</v>
      </c>
      <c r="AY576">
        <v>145.96</v>
      </c>
      <c r="BB576">
        <v>62</v>
      </c>
    </row>
    <row r="577" spans="1:54" x14ac:dyDescent="0.25">
      <c r="A577" t="s">
        <v>2434</v>
      </c>
      <c r="B577" s="216" t="str">
        <f t="shared" si="12"/>
        <v xml:space="preserve">B18SM        </v>
      </c>
      <c r="C577" s="216" t="s">
        <v>1336</v>
      </c>
      <c r="E577" t="s">
        <v>163</v>
      </c>
      <c r="H577" t="s">
        <v>2434</v>
      </c>
      <c r="I577" t="s">
        <v>2378</v>
      </c>
      <c r="J577" t="s">
        <v>803</v>
      </c>
      <c r="K577" t="s">
        <v>798</v>
      </c>
      <c r="L577">
        <v>554.59</v>
      </c>
      <c r="M577">
        <v>197.21</v>
      </c>
      <c r="N577">
        <v>177.47</v>
      </c>
      <c r="O577">
        <v>161.33000000000001</v>
      </c>
      <c r="P577">
        <v>153.01</v>
      </c>
      <c r="Q577">
        <v>67</v>
      </c>
      <c r="AU577">
        <v>554.59</v>
      </c>
      <c r="AV577">
        <v>197.21</v>
      </c>
      <c r="AW577">
        <v>177.47</v>
      </c>
      <c r="AX577">
        <v>161.33000000000001</v>
      </c>
      <c r="AY577">
        <v>153.01</v>
      </c>
      <c r="BB577">
        <v>67</v>
      </c>
    </row>
    <row r="578" spans="1:54" x14ac:dyDescent="0.25">
      <c r="A578" t="s">
        <v>2435</v>
      </c>
      <c r="B578" s="216" t="str">
        <f t="shared" si="12"/>
        <v xml:space="preserve">B21SM        </v>
      </c>
      <c r="C578" s="216" t="s">
        <v>1337</v>
      </c>
      <c r="E578" t="s">
        <v>172</v>
      </c>
      <c r="H578" t="s">
        <v>2435</v>
      </c>
      <c r="I578" t="s">
        <v>2378</v>
      </c>
      <c r="J578" t="s">
        <v>803</v>
      </c>
      <c r="K578" t="s">
        <v>798</v>
      </c>
      <c r="L578">
        <v>578.07000000000005</v>
      </c>
      <c r="M578">
        <v>205.56</v>
      </c>
      <c r="N578">
        <v>184.98</v>
      </c>
      <c r="O578">
        <v>168.16</v>
      </c>
      <c r="P578">
        <v>159.49</v>
      </c>
      <c r="Q578">
        <v>73</v>
      </c>
      <c r="AU578">
        <v>578.07000000000005</v>
      </c>
      <c r="AV578">
        <v>205.56</v>
      </c>
      <c r="AW578">
        <v>184.98</v>
      </c>
      <c r="AX578">
        <v>168.16</v>
      </c>
      <c r="AY578">
        <v>159.49</v>
      </c>
      <c r="BB578">
        <v>73</v>
      </c>
    </row>
    <row r="579" spans="1:54" x14ac:dyDescent="0.25">
      <c r="A579" t="s">
        <v>2436</v>
      </c>
      <c r="B579" s="216" t="str">
        <f t="shared" si="12"/>
        <v xml:space="preserve">B24SM        </v>
      </c>
      <c r="C579" s="216" t="s">
        <v>1338</v>
      </c>
      <c r="E579" t="s">
        <v>178</v>
      </c>
      <c r="H579" t="s">
        <v>2436</v>
      </c>
      <c r="I579" t="s">
        <v>2378</v>
      </c>
      <c r="J579" t="s">
        <v>803</v>
      </c>
      <c r="K579" t="s">
        <v>798</v>
      </c>
      <c r="L579">
        <v>620.16</v>
      </c>
      <c r="M579">
        <v>220.53</v>
      </c>
      <c r="N579">
        <v>198.45</v>
      </c>
      <c r="O579">
        <v>180.41</v>
      </c>
      <c r="P579">
        <v>171.1</v>
      </c>
      <c r="Q579">
        <v>78</v>
      </c>
      <c r="AU579">
        <v>620.16</v>
      </c>
      <c r="AV579">
        <v>220.53</v>
      </c>
      <c r="AW579">
        <v>198.45</v>
      </c>
      <c r="AX579">
        <v>180.41</v>
      </c>
      <c r="AY579">
        <v>171.1</v>
      </c>
      <c r="BB579">
        <v>78</v>
      </c>
    </row>
    <row r="580" spans="1:54" x14ac:dyDescent="0.25">
      <c r="A580" t="s">
        <v>2437</v>
      </c>
      <c r="B580" s="216" t="str">
        <f t="shared" si="12"/>
        <v xml:space="preserve">B27SM        </v>
      </c>
      <c r="C580" s="216" t="s">
        <v>1339</v>
      </c>
      <c r="E580" t="s">
        <v>196</v>
      </c>
      <c r="H580" t="s">
        <v>2437</v>
      </c>
      <c r="I580" t="s">
        <v>2378</v>
      </c>
      <c r="J580" t="s">
        <v>803</v>
      </c>
      <c r="K580" t="s">
        <v>798</v>
      </c>
      <c r="L580">
        <v>670.87</v>
      </c>
      <c r="M580">
        <v>238.56</v>
      </c>
      <c r="N580">
        <v>214.68</v>
      </c>
      <c r="O580">
        <v>195.16</v>
      </c>
      <c r="P580">
        <v>185.09</v>
      </c>
      <c r="Q580">
        <v>85</v>
      </c>
      <c r="AU580">
        <v>670.87</v>
      </c>
      <c r="AV580">
        <v>238.56</v>
      </c>
      <c r="AW580">
        <v>214.68</v>
      </c>
      <c r="AX580">
        <v>195.16</v>
      </c>
      <c r="AY580">
        <v>185.09</v>
      </c>
      <c r="BB580">
        <v>85</v>
      </c>
    </row>
    <row r="581" spans="1:54" x14ac:dyDescent="0.25">
      <c r="A581" t="s">
        <v>2438</v>
      </c>
      <c r="B581" s="216" t="str">
        <f t="shared" si="12"/>
        <v xml:space="preserve">DB30SM       </v>
      </c>
      <c r="C581" s="216" t="s">
        <v>1374</v>
      </c>
      <c r="E581" t="s">
        <v>674</v>
      </c>
      <c r="H581" t="s">
        <v>2438</v>
      </c>
      <c r="I581" t="s">
        <v>2378</v>
      </c>
      <c r="J581" t="s">
        <v>803</v>
      </c>
      <c r="K581" t="s">
        <v>798</v>
      </c>
      <c r="L581">
        <v>1481.65</v>
      </c>
      <c r="M581">
        <v>526.88</v>
      </c>
      <c r="N581">
        <v>474.13</v>
      </c>
      <c r="O581">
        <v>431.01</v>
      </c>
      <c r="P581">
        <v>408.79</v>
      </c>
      <c r="Q581">
        <v>113</v>
      </c>
      <c r="AU581">
        <v>1481.65</v>
      </c>
      <c r="AV581">
        <v>526.88</v>
      </c>
      <c r="AW581">
        <v>474.13</v>
      </c>
      <c r="AX581">
        <v>431.01</v>
      </c>
      <c r="AY581">
        <v>408.79</v>
      </c>
      <c r="BB581">
        <v>113</v>
      </c>
    </row>
    <row r="582" spans="1:54" x14ac:dyDescent="0.25">
      <c r="A582" t="s">
        <v>2439</v>
      </c>
      <c r="B582" s="216" t="str">
        <f t="shared" si="12"/>
        <v xml:space="preserve">B30SM        </v>
      </c>
      <c r="C582" s="216" t="s">
        <v>1340</v>
      </c>
      <c r="E582" t="s">
        <v>199</v>
      </c>
      <c r="H582" t="s">
        <v>2439</v>
      </c>
      <c r="I582" t="s">
        <v>2378</v>
      </c>
      <c r="J582" t="s">
        <v>803</v>
      </c>
      <c r="K582" t="s">
        <v>798</v>
      </c>
      <c r="L582">
        <v>704.89</v>
      </c>
      <c r="M582">
        <v>250.66</v>
      </c>
      <c r="N582">
        <v>225.57</v>
      </c>
      <c r="O582">
        <v>205.05</v>
      </c>
      <c r="P582">
        <v>194.48</v>
      </c>
      <c r="Q582">
        <v>91</v>
      </c>
      <c r="AU582">
        <v>704.89</v>
      </c>
      <c r="AV582">
        <v>250.66</v>
      </c>
      <c r="AW582">
        <v>225.57</v>
      </c>
      <c r="AX582">
        <v>205.05</v>
      </c>
      <c r="AY582">
        <v>194.48</v>
      </c>
      <c r="BB582">
        <v>91</v>
      </c>
    </row>
    <row r="583" spans="1:54" x14ac:dyDescent="0.25">
      <c r="A583" t="s">
        <v>2440</v>
      </c>
      <c r="B583" s="216" t="str">
        <f t="shared" si="12"/>
        <v xml:space="preserve">B33SM        </v>
      </c>
      <c r="C583" s="216" t="s">
        <v>1341</v>
      </c>
      <c r="E583" t="s">
        <v>215</v>
      </c>
      <c r="H583" t="s">
        <v>2440</v>
      </c>
      <c r="I583" t="s">
        <v>2378</v>
      </c>
      <c r="J583" t="s">
        <v>803</v>
      </c>
      <c r="K583" t="s">
        <v>798</v>
      </c>
      <c r="L583">
        <v>738.69</v>
      </c>
      <c r="M583">
        <v>262.68</v>
      </c>
      <c r="N583">
        <v>236.38</v>
      </c>
      <c r="O583">
        <v>214.89</v>
      </c>
      <c r="P583">
        <v>203.81</v>
      </c>
      <c r="Q583">
        <v>98</v>
      </c>
      <c r="AU583">
        <v>738.69</v>
      </c>
      <c r="AV583">
        <v>262.68</v>
      </c>
      <c r="AW583">
        <v>236.38</v>
      </c>
      <c r="AX583">
        <v>214.89</v>
      </c>
      <c r="AY583">
        <v>203.81</v>
      </c>
      <c r="BB583">
        <v>98</v>
      </c>
    </row>
    <row r="584" spans="1:54" x14ac:dyDescent="0.25">
      <c r="A584" t="s">
        <v>2441</v>
      </c>
      <c r="B584" s="216" t="str">
        <f t="shared" si="12"/>
        <v xml:space="preserve">B36SM        </v>
      </c>
      <c r="C584" s="216" t="s">
        <v>1342</v>
      </c>
      <c r="E584" t="s">
        <v>220</v>
      </c>
      <c r="H584" t="s">
        <v>2441</v>
      </c>
      <c r="I584" t="s">
        <v>2378</v>
      </c>
      <c r="J584" t="s">
        <v>803</v>
      </c>
      <c r="K584" t="s">
        <v>798</v>
      </c>
      <c r="L584">
        <v>756.43</v>
      </c>
      <c r="M584">
        <v>268.99</v>
      </c>
      <c r="N584">
        <v>242.06</v>
      </c>
      <c r="O584">
        <v>220.05</v>
      </c>
      <c r="P584">
        <v>208.7</v>
      </c>
      <c r="Q584">
        <v>103</v>
      </c>
      <c r="AU584">
        <v>756.43</v>
      </c>
      <c r="AV584">
        <v>268.99</v>
      </c>
      <c r="AW584">
        <v>242.06</v>
      </c>
      <c r="AX584">
        <v>220.05</v>
      </c>
      <c r="AY584">
        <v>208.7</v>
      </c>
      <c r="BB584">
        <v>103</v>
      </c>
    </row>
    <row r="585" spans="1:54" x14ac:dyDescent="0.25">
      <c r="A585" t="s">
        <v>2442</v>
      </c>
      <c r="B585" s="216" t="str">
        <f t="shared" si="12"/>
        <v xml:space="preserve">CPU18SM      </v>
      </c>
      <c r="C585" s="216" t="s">
        <v>1364</v>
      </c>
      <c r="E585" t="s">
        <v>165</v>
      </c>
      <c r="H585" t="s">
        <v>2442</v>
      </c>
      <c r="I585" t="s">
        <v>2378</v>
      </c>
      <c r="J585" t="s">
        <v>803</v>
      </c>
      <c r="K585" t="s">
        <v>798</v>
      </c>
      <c r="L585">
        <v>293.16000000000003</v>
      </c>
      <c r="M585">
        <v>104.25</v>
      </c>
      <c r="N585">
        <v>93.81</v>
      </c>
      <c r="O585">
        <v>85.28</v>
      </c>
      <c r="P585">
        <v>80.88</v>
      </c>
      <c r="Q585">
        <v>49</v>
      </c>
      <c r="AU585">
        <v>293.16000000000003</v>
      </c>
      <c r="AV585">
        <v>104.25</v>
      </c>
      <c r="AW585">
        <v>93.81</v>
      </c>
      <c r="AX585">
        <v>85.28</v>
      </c>
      <c r="AY585">
        <v>80.88</v>
      </c>
      <c r="BB585">
        <v>49</v>
      </c>
    </row>
    <row r="586" spans="1:54" x14ac:dyDescent="0.25">
      <c r="A586" t="s">
        <v>2443</v>
      </c>
      <c r="B586" s="216" t="str">
        <f t="shared" si="12"/>
        <v xml:space="preserve">CPU21SM      </v>
      </c>
      <c r="C586" s="216" t="s">
        <v>1365</v>
      </c>
      <c r="E586" t="s">
        <v>671</v>
      </c>
      <c r="H586" t="s">
        <v>2443</v>
      </c>
      <c r="I586" t="s">
        <v>2378</v>
      </c>
      <c r="J586" t="s">
        <v>803</v>
      </c>
      <c r="K586" t="s">
        <v>798</v>
      </c>
      <c r="L586">
        <v>307.26</v>
      </c>
      <c r="M586">
        <v>109.26</v>
      </c>
      <c r="N586">
        <v>98.32</v>
      </c>
      <c r="O586">
        <v>89.38</v>
      </c>
      <c r="P586">
        <v>84.77</v>
      </c>
      <c r="Q586">
        <v>53</v>
      </c>
      <c r="AU586">
        <v>307.26</v>
      </c>
      <c r="AV586">
        <v>109.26</v>
      </c>
      <c r="AW586">
        <v>98.32</v>
      </c>
      <c r="AX586">
        <v>89.38</v>
      </c>
      <c r="AY586">
        <v>84.77</v>
      </c>
      <c r="BB586">
        <v>53</v>
      </c>
    </row>
    <row r="587" spans="1:54" x14ac:dyDescent="0.25">
      <c r="A587" t="s">
        <v>2444</v>
      </c>
      <c r="B587" s="216" t="str">
        <f t="shared" si="12"/>
        <v xml:space="preserve">CPU24SM      </v>
      </c>
      <c r="C587" s="216" t="s">
        <v>1366</v>
      </c>
      <c r="E587" t="s">
        <v>672</v>
      </c>
      <c r="H587" t="s">
        <v>2444</v>
      </c>
      <c r="I587" t="s">
        <v>2378</v>
      </c>
      <c r="J587" t="s">
        <v>803</v>
      </c>
      <c r="K587" t="s">
        <v>798</v>
      </c>
      <c r="L587">
        <v>323.57</v>
      </c>
      <c r="M587">
        <v>115.06</v>
      </c>
      <c r="N587">
        <v>103.54</v>
      </c>
      <c r="O587">
        <v>94.13</v>
      </c>
      <c r="P587">
        <v>89.27</v>
      </c>
      <c r="Q587">
        <v>58</v>
      </c>
      <c r="AU587">
        <v>323.57</v>
      </c>
      <c r="AV587">
        <v>115.06</v>
      </c>
      <c r="AW587">
        <v>103.54</v>
      </c>
      <c r="AX587">
        <v>94.13</v>
      </c>
      <c r="AY587">
        <v>89.27</v>
      </c>
      <c r="BB587">
        <v>58</v>
      </c>
    </row>
    <row r="588" spans="1:54" x14ac:dyDescent="0.25">
      <c r="A588" t="s">
        <v>2445</v>
      </c>
      <c r="B588" s="216" t="str">
        <f t="shared" si="12"/>
        <v xml:space="preserve">CSB42SM      </v>
      </c>
      <c r="C588" s="216" t="s">
        <v>1367</v>
      </c>
      <c r="E588" t="s">
        <v>237</v>
      </c>
      <c r="H588" t="s">
        <v>2445</v>
      </c>
      <c r="I588" t="s">
        <v>2378</v>
      </c>
      <c r="J588" t="s">
        <v>803</v>
      </c>
      <c r="K588" t="s">
        <v>798</v>
      </c>
      <c r="L588">
        <v>562.03</v>
      </c>
      <c r="M588">
        <v>199.86</v>
      </c>
      <c r="N588">
        <v>179.85</v>
      </c>
      <c r="O588">
        <v>163.5</v>
      </c>
      <c r="P588">
        <v>155.06</v>
      </c>
      <c r="Q588">
        <v>152</v>
      </c>
      <c r="AU588">
        <v>562.03</v>
      </c>
      <c r="AV588">
        <v>199.86</v>
      </c>
      <c r="AW588">
        <v>179.85</v>
      </c>
      <c r="AX588">
        <v>163.5</v>
      </c>
      <c r="AY588">
        <v>155.06</v>
      </c>
      <c r="BB588">
        <v>152</v>
      </c>
    </row>
    <row r="589" spans="1:54" x14ac:dyDescent="0.25">
      <c r="A589" t="s">
        <v>2446</v>
      </c>
      <c r="B589" s="216" t="str">
        <f t="shared" si="12"/>
        <v xml:space="preserve">DB12SM       </v>
      </c>
      <c r="C589" s="216" t="s">
        <v>1368</v>
      </c>
      <c r="E589" t="s">
        <v>149</v>
      </c>
      <c r="H589" t="s">
        <v>2446</v>
      </c>
      <c r="I589" t="s">
        <v>2378</v>
      </c>
      <c r="J589" t="s">
        <v>803</v>
      </c>
      <c r="K589" t="s">
        <v>798</v>
      </c>
      <c r="L589">
        <v>1153.1600000000001</v>
      </c>
      <c r="M589">
        <v>410.06</v>
      </c>
      <c r="N589">
        <v>369.01</v>
      </c>
      <c r="O589">
        <v>335.45</v>
      </c>
      <c r="P589">
        <v>318.16000000000003</v>
      </c>
      <c r="Q589">
        <v>79</v>
      </c>
      <c r="AU589">
        <v>1153.1600000000001</v>
      </c>
      <c r="AV589">
        <v>410.06</v>
      </c>
      <c r="AW589">
        <v>369.01</v>
      </c>
      <c r="AX589">
        <v>335.45</v>
      </c>
      <c r="AY589">
        <v>318.16000000000003</v>
      </c>
      <c r="BB589">
        <v>79</v>
      </c>
    </row>
    <row r="590" spans="1:54" x14ac:dyDescent="0.25">
      <c r="A590" t="s">
        <v>2447</v>
      </c>
      <c r="B590" s="216" t="str">
        <f t="shared" si="12"/>
        <v xml:space="preserve">DB15SM       </v>
      </c>
      <c r="C590" s="216" t="s">
        <v>1369</v>
      </c>
      <c r="E590" t="s">
        <v>157</v>
      </c>
      <c r="H590" t="s">
        <v>2447</v>
      </c>
      <c r="I590" t="s">
        <v>2378</v>
      </c>
      <c r="J590" t="s">
        <v>803</v>
      </c>
      <c r="K590" t="s">
        <v>798</v>
      </c>
      <c r="L590">
        <v>1191.1500000000001</v>
      </c>
      <c r="M590">
        <v>423.57</v>
      </c>
      <c r="N590">
        <v>381.17</v>
      </c>
      <c r="O590">
        <v>346.51</v>
      </c>
      <c r="P590">
        <v>328.64</v>
      </c>
      <c r="Q590">
        <v>87</v>
      </c>
      <c r="AU590">
        <v>1191.1500000000001</v>
      </c>
      <c r="AV590">
        <v>423.57</v>
      </c>
      <c r="AW590">
        <v>381.17</v>
      </c>
      <c r="AX590">
        <v>346.51</v>
      </c>
      <c r="AY590">
        <v>328.64</v>
      </c>
      <c r="BB590">
        <v>87</v>
      </c>
    </row>
    <row r="591" spans="1:54" x14ac:dyDescent="0.25">
      <c r="A591" t="s">
        <v>2448</v>
      </c>
      <c r="B591" s="216" t="str">
        <f t="shared" si="12"/>
        <v xml:space="preserve">DB18SM       </v>
      </c>
      <c r="C591" s="216" t="s">
        <v>1370</v>
      </c>
      <c r="E591" t="s">
        <v>166</v>
      </c>
      <c r="H591" t="s">
        <v>2448</v>
      </c>
      <c r="I591" t="s">
        <v>2378</v>
      </c>
      <c r="J591" t="s">
        <v>803</v>
      </c>
      <c r="K591" t="s">
        <v>798</v>
      </c>
      <c r="L591">
        <v>1258.32</v>
      </c>
      <c r="M591">
        <v>447.46</v>
      </c>
      <c r="N591">
        <v>402.66</v>
      </c>
      <c r="O591">
        <v>366.05</v>
      </c>
      <c r="P591">
        <v>347.17</v>
      </c>
      <c r="Q591">
        <v>95</v>
      </c>
      <c r="AU591">
        <v>1258.32</v>
      </c>
      <c r="AV591">
        <v>447.46</v>
      </c>
      <c r="AW591">
        <v>402.66</v>
      </c>
      <c r="AX591">
        <v>366.05</v>
      </c>
      <c r="AY591">
        <v>347.17</v>
      </c>
      <c r="BB591">
        <v>95</v>
      </c>
    </row>
    <row r="592" spans="1:54" x14ac:dyDescent="0.25">
      <c r="A592" t="s">
        <v>2449</v>
      </c>
      <c r="B592" s="216" t="str">
        <f t="shared" si="12"/>
        <v xml:space="preserve">DB21SM       </v>
      </c>
      <c r="C592" s="216" t="s">
        <v>1371</v>
      </c>
      <c r="E592" t="s">
        <v>174</v>
      </c>
      <c r="H592" t="s">
        <v>2449</v>
      </c>
      <c r="I592" t="s">
        <v>2378</v>
      </c>
      <c r="J592" t="s">
        <v>803</v>
      </c>
      <c r="K592" t="s">
        <v>798</v>
      </c>
      <c r="L592">
        <v>1304.76</v>
      </c>
      <c r="M592">
        <v>463.97</v>
      </c>
      <c r="N592">
        <v>417.52</v>
      </c>
      <c r="O592">
        <v>379.56</v>
      </c>
      <c r="P592">
        <v>359.98</v>
      </c>
      <c r="Q592">
        <v>104</v>
      </c>
      <c r="AU592">
        <v>1304.76</v>
      </c>
      <c r="AV592">
        <v>463.97</v>
      </c>
      <c r="AW592">
        <v>417.52</v>
      </c>
      <c r="AX592">
        <v>379.56</v>
      </c>
      <c r="AY592">
        <v>359.98</v>
      </c>
      <c r="BB592">
        <v>104</v>
      </c>
    </row>
    <row r="593" spans="1:54" x14ac:dyDescent="0.25">
      <c r="A593" t="s">
        <v>2450</v>
      </c>
      <c r="B593" s="216" t="str">
        <f t="shared" si="12"/>
        <v xml:space="preserve">DB24SM       </v>
      </c>
      <c r="C593" s="216" t="s">
        <v>1372</v>
      </c>
      <c r="E593" t="s">
        <v>303</v>
      </c>
      <c r="H593" t="s">
        <v>2450</v>
      </c>
      <c r="I593" t="s">
        <v>2378</v>
      </c>
      <c r="J593" t="s">
        <v>803</v>
      </c>
      <c r="K593" t="s">
        <v>798</v>
      </c>
      <c r="L593">
        <v>1363.19</v>
      </c>
      <c r="M593">
        <v>484.75</v>
      </c>
      <c r="N593">
        <v>436.22</v>
      </c>
      <c r="O593">
        <v>396.55</v>
      </c>
      <c r="P593">
        <v>376.1</v>
      </c>
      <c r="Q593">
        <v>111</v>
      </c>
      <c r="AU593">
        <v>1363.19</v>
      </c>
      <c r="AV593">
        <v>484.75</v>
      </c>
      <c r="AW593">
        <v>436.22</v>
      </c>
      <c r="AX593">
        <v>396.55</v>
      </c>
      <c r="AY593">
        <v>376.1</v>
      </c>
      <c r="BB593">
        <v>111</v>
      </c>
    </row>
    <row r="594" spans="1:54" x14ac:dyDescent="0.25">
      <c r="A594" t="s">
        <v>2451</v>
      </c>
      <c r="B594" s="216" t="str">
        <f t="shared" si="12"/>
        <v xml:space="preserve">DB27SM       </v>
      </c>
      <c r="C594" s="216" t="s">
        <v>1373</v>
      </c>
      <c r="E594" t="s">
        <v>673</v>
      </c>
      <c r="H594" t="s">
        <v>2451</v>
      </c>
      <c r="I594" t="s">
        <v>2378</v>
      </c>
      <c r="J594" t="s">
        <v>803</v>
      </c>
      <c r="K594" t="s">
        <v>798</v>
      </c>
      <c r="L594">
        <v>1401.17</v>
      </c>
      <c r="M594">
        <v>498.26</v>
      </c>
      <c r="N594">
        <v>448.37</v>
      </c>
      <c r="O594">
        <v>407.6</v>
      </c>
      <c r="P594">
        <v>386.58</v>
      </c>
      <c r="Q594">
        <v>119</v>
      </c>
      <c r="AU594">
        <v>1401.17</v>
      </c>
      <c r="AV594">
        <v>498.26</v>
      </c>
      <c r="AW594">
        <v>448.37</v>
      </c>
      <c r="AX594">
        <v>407.6</v>
      </c>
      <c r="AY594">
        <v>386.58</v>
      </c>
      <c r="BB594">
        <v>119</v>
      </c>
    </row>
    <row r="595" spans="1:54" x14ac:dyDescent="0.25">
      <c r="A595" t="s">
        <v>2452</v>
      </c>
      <c r="B595" s="216" t="str">
        <f t="shared" si="12"/>
        <v xml:space="preserve">PDB24SM      </v>
      </c>
      <c r="C595" s="216" t="s">
        <v>1384</v>
      </c>
      <c r="E595" t="s">
        <v>180</v>
      </c>
      <c r="H595" t="s">
        <v>2452</v>
      </c>
      <c r="I595" t="s">
        <v>2378</v>
      </c>
      <c r="J595" t="s">
        <v>803</v>
      </c>
      <c r="K595" t="s">
        <v>798</v>
      </c>
      <c r="L595">
        <v>1120.4100000000001</v>
      </c>
      <c r="M595">
        <v>398.42</v>
      </c>
      <c r="N595">
        <v>358.53</v>
      </c>
      <c r="O595">
        <v>325.93</v>
      </c>
      <c r="P595">
        <v>309.12</v>
      </c>
      <c r="Q595">
        <v>99</v>
      </c>
      <c r="AU595">
        <v>1120.4100000000001</v>
      </c>
      <c r="AV595">
        <v>398.42</v>
      </c>
      <c r="AW595">
        <v>358.53</v>
      </c>
      <c r="AX595">
        <v>325.93</v>
      </c>
      <c r="AY595">
        <v>309.12</v>
      </c>
      <c r="BB595">
        <v>99</v>
      </c>
    </row>
    <row r="596" spans="1:54" x14ac:dyDescent="0.25">
      <c r="A596" t="s">
        <v>2453</v>
      </c>
      <c r="B596" s="216" t="str">
        <f t="shared" si="12"/>
        <v xml:space="preserve">PDB27SM      </v>
      </c>
      <c r="C596" s="216" t="s">
        <v>1385</v>
      </c>
      <c r="E596" t="s">
        <v>683</v>
      </c>
      <c r="H596" t="s">
        <v>2453</v>
      </c>
      <c r="I596" t="s">
        <v>2378</v>
      </c>
      <c r="J596" t="s">
        <v>803</v>
      </c>
      <c r="K596" t="s">
        <v>798</v>
      </c>
      <c r="L596">
        <v>1141.52</v>
      </c>
      <c r="M596">
        <v>405.93</v>
      </c>
      <c r="N596">
        <v>365.29</v>
      </c>
      <c r="O596">
        <v>332.07</v>
      </c>
      <c r="P596">
        <v>314.95</v>
      </c>
      <c r="Q596">
        <v>104</v>
      </c>
      <c r="AU596">
        <v>1141.52</v>
      </c>
      <c r="AV596">
        <v>405.93</v>
      </c>
      <c r="AW596">
        <v>365.29</v>
      </c>
      <c r="AX596">
        <v>332.07</v>
      </c>
      <c r="AY596">
        <v>314.95</v>
      </c>
      <c r="BB596">
        <v>104</v>
      </c>
    </row>
    <row r="597" spans="1:54" x14ac:dyDescent="0.25">
      <c r="A597" t="s">
        <v>2454</v>
      </c>
      <c r="B597" s="216" t="str">
        <f t="shared" si="12"/>
        <v xml:space="preserve">PDB30SM      </v>
      </c>
      <c r="C597" s="216" t="s">
        <v>1386</v>
      </c>
      <c r="E597" t="s">
        <v>202</v>
      </c>
      <c r="H597" t="s">
        <v>2454</v>
      </c>
      <c r="I597" t="s">
        <v>2378</v>
      </c>
      <c r="J597" t="s">
        <v>803</v>
      </c>
      <c r="K597" t="s">
        <v>798</v>
      </c>
      <c r="L597">
        <v>1215.76</v>
      </c>
      <c r="M597">
        <v>432.32</v>
      </c>
      <c r="N597">
        <v>389.04</v>
      </c>
      <c r="O597">
        <v>353.67</v>
      </c>
      <c r="P597">
        <v>335.43</v>
      </c>
      <c r="Q597">
        <v>115</v>
      </c>
      <c r="AU597">
        <v>1215.76</v>
      </c>
      <c r="AV597">
        <v>432.32</v>
      </c>
      <c r="AW597">
        <v>389.04</v>
      </c>
      <c r="AX597">
        <v>353.67</v>
      </c>
      <c r="AY597">
        <v>335.43</v>
      </c>
      <c r="BB597">
        <v>115</v>
      </c>
    </row>
    <row r="598" spans="1:54" x14ac:dyDescent="0.25">
      <c r="A598" t="s">
        <v>2455</v>
      </c>
      <c r="B598" s="216" t="str">
        <f t="shared" si="12"/>
        <v xml:space="preserve">PD30SM       </v>
      </c>
      <c r="C598" s="216" t="s">
        <v>1383</v>
      </c>
      <c r="E598" t="s">
        <v>201</v>
      </c>
      <c r="H598" t="s">
        <v>2455</v>
      </c>
      <c r="I598" t="s">
        <v>2378</v>
      </c>
      <c r="J598" t="s">
        <v>803</v>
      </c>
      <c r="K598" t="s">
        <v>798</v>
      </c>
      <c r="L598">
        <v>451.14</v>
      </c>
      <c r="M598">
        <v>160.43</v>
      </c>
      <c r="N598">
        <v>144.37</v>
      </c>
      <c r="O598">
        <v>131.24</v>
      </c>
      <c r="P598">
        <v>124.47</v>
      </c>
      <c r="Q598">
        <v>28</v>
      </c>
      <c r="AU598">
        <v>451.14</v>
      </c>
      <c r="AV598">
        <v>160.43</v>
      </c>
      <c r="AW598">
        <v>144.37</v>
      </c>
      <c r="AX598">
        <v>131.24</v>
      </c>
      <c r="AY598">
        <v>124.47</v>
      </c>
      <c r="BB598">
        <v>28</v>
      </c>
    </row>
    <row r="599" spans="1:54" x14ac:dyDescent="0.25">
      <c r="A599" t="s">
        <v>2456</v>
      </c>
      <c r="B599" s="216" t="str">
        <f t="shared" si="12"/>
        <v xml:space="preserve">SB24SM       </v>
      </c>
      <c r="C599" s="216" t="s">
        <v>3947</v>
      </c>
      <c r="E599" t="s">
        <v>3701</v>
      </c>
      <c r="H599" t="s">
        <v>2456</v>
      </c>
      <c r="I599" t="s">
        <v>2378</v>
      </c>
      <c r="J599" t="s">
        <v>803</v>
      </c>
      <c r="K599" t="s">
        <v>798</v>
      </c>
      <c r="L599">
        <v>396.24</v>
      </c>
      <c r="M599">
        <v>140.9</v>
      </c>
      <c r="N599">
        <v>126.8</v>
      </c>
      <c r="O599">
        <v>115.27</v>
      </c>
      <c r="P599">
        <v>109.32</v>
      </c>
      <c r="Q599">
        <v>62</v>
      </c>
      <c r="AU599">
        <v>396.24</v>
      </c>
      <c r="AV599">
        <v>140.9</v>
      </c>
      <c r="AW599">
        <v>126.8</v>
      </c>
      <c r="AX599">
        <v>115.27</v>
      </c>
      <c r="AY599">
        <v>109.32</v>
      </c>
      <c r="BB599">
        <v>62</v>
      </c>
    </row>
    <row r="600" spans="1:54" x14ac:dyDescent="0.25">
      <c r="A600" t="s">
        <v>2457</v>
      </c>
      <c r="B600" s="216" t="str">
        <f t="shared" si="12"/>
        <v xml:space="preserve">SB27SM       </v>
      </c>
      <c r="C600" s="216" t="s">
        <v>3948</v>
      </c>
      <c r="E600" t="s">
        <v>3702</v>
      </c>
      <c r="H600" t="s">
        <v>2457</v>
      </c>
      <c r="I600" t="s">
        <v>2378</v>
      </c>
      <c r="J600" t="s">
        <v>803</v>
      </c>
      <c r="K600" t="s">
        <v>798</v>
      </c>
      <c r="L600">
        <v>413.58</v>
      </c>
      <c r="M600">
        <v>147.07</v>
      </c>
      <c r="N600">
        <v>132.35</v>
      </c>
      <c r="O600">
        <v>120.31</v>
      </c>
      <c r="P600">
        <v>114.11</v>
      </c>
      <c r="Q600">
        <v>66</v>
      </c>
      <c r="AU600">
        <v>413.58</v>
      </c>
      <c r="AV600">
        <v>147.07</v>
      </c>
      <c r="AW600">
        <v>132.35</v>
      </c>
      <c r="AX600">
        <v>120.31</v>
      </c>
      <c r="AY600">
        <v>114.11</v>
      </c>
      <c r="BB600">
        <v>66</v>
      </c>
    </row>
    <row r="601" spans="1:54" x14ac:dyDescent="0.25">
      <c r="A601" t="s">
        <v>2458</v>
      </c>
      <c r="B601" s="216" t="str">
        <f t="shared" si="12"/>
        <v xml:space="preserve">SB30SM       </v>
      </c>
      <c r="C601" s="216" t="s">
        <v>1393</v>
      </c>
      <c r="E601" t="s">
        <v>685</v>
      </c>
      <c r="H601" t="s">
        <v>2458</v>
      </c>
      <c r="I601" t="s">
        <v>2378</v>
      </c>
      <c r="J601" t="s">
        <v>803</v>
      </c>
      <c r="K601" t="s">
        <v>798</v>
      </c>
      <c r="L601">
        <v>430.73</v>
      </c>
      <c r="M601">
        <v>153.16999999999999</v>
      </c>
      <c r="N601">
        <v>137.83000000000001</v>
      </c>
      <c r="O601">
        <v>125.3</v>
      </c>
      <c r="P601">
        <v>118.84</v>
      </c>
      <c r="Q601">
        <v>70</v>
      </c>
      <c r="AU601">
        <v>430.73</v>
      </c>
      <c r="AV601">
        <v>153.16999999999999</v>
      </c>
      <c r="AW601">
        <v>137.83000000000001</v>
      </c>
      <c r="AX601">
        <v>125.3</v>
      </c>
      <c r="AY601">
        <v>118.84</v>
      </c>
      <c r="BB601">
        <v>70</v>
      </c>
    </row>
    <row r="602" spans="1:54" x14ac:dyDescent="0.25">
      <c r="A602" t="s">
        <v>2459</v>
      </c>
      <c r="B602" s="216" t="str">
        <f t="shared" si="12"/>
        <v xml:space="preserve">SB33SM       </v>
      </c>
      <c r="C602" s="216" t="s">
        <v>1394</v>
      </c>
      <c r="E602" t="s">
        <v>218</v>
      </c>
      <c r="H602" t="s">
        <v>2459</v>
      </c>
      <c r="I602" t="s">
        <v>2378</v>
      </c>
      <c r="J602" t="s">
        <v>803</v>
      </c>
      <c r="K602" t="s">
        <v>798</v>
      </c>
      <c r="L602">
        <v>445.69</v>
      </c>
      <c r="M602">
        <v>158.49</v>
      </c>
      <c r="N602">
        <v>142.62</v>
      </c>
      <c r="O602">
        <v>129.65</v>
      </c>
      <c r="P602">
        <v>122.97</v>
      </c>
      <c r="Q602">
        <v>74</v>
      </c>
      <c r="AU602">
        <v>445.69</v>
      </c>
      <c r="AV602">
        <v>158.49</v>
      </c>
      <c r="AW602">
        <v>142.62</v>
      </c>
      <c r="AX602">
        <v>129.65</v>
      </c>
      <c r="AY602">
        <v>122.97</v>
      </c>
      <c r="BB602">
        <v>74</v>
      </c>
    </row>
    <row r="603" spans="1:54" x14ac:dyDescent="0.25">
      <c r="A603" t="s">
        <v>2460</v>
      </c>
      <c r="B603" s="216" t="str">
        <f t="shared" si="12"/>
        <v xml:space="preserve">SB36SM       </v>
      </c>
      <c r="C603" s="216" t="s">
        <v>1395</v>
      </c>
      <c r="E603" t="s">
        <v>224</v>
      </c>
      <c r="H603" t="s">
        <v>2460</v>
      </c>
      <c r="I603" t="s">
        <v>2378</v>
      </c>
      <c r="J603" t="s">
        <v>803</v>
      </c>
      <c r="K603" t="s">
        <v>798</v>
      </c>
      <c r="L603">
        <v>460.47</v>
      </c>
      <c r="M603">
        <v>163.74</v>
      </c>
      <c r="N603">
        <v>147.35</v>
      </c>
      <c r="O603">
        <v>133.94999999999999</v>
      </c>
      <c r="P603">
        <v>127.04</v>
      </c>
      <c r="Q603">
        <v>79</v>
      </c>
      <c r="AU603">
        <v>460.47</v>
      </c>
      <c r="AV603">
        <v>163.74</v>
      </c>
      <c r="AW603">
        <v>147.35</v>
      </c>
      <c r="AX603">
        <v>133.94999999999999</v>
      </c>
      <c r="AY603">
        <v>127.04</v>
      </c>
      <c r="BB603">
        <v>79</v>
      </c>
    </row>
    <row r="604" spans="1:54" x14ac:dyDescent="0.25">
      <c r="A604" t="s">
        <v>2461</v>
      </c>
      <c r="B604" s="216" t="str">
        <f t="shared" si="12"/>
        <v xml:space="preserve">SB39SM       </v>
      </c>
      <c r="C604" s="216" t="s">
        <v>1396</v>
      </c>
      <c r="E604" t="s">
        <v>686</v>
      </c>
      <c r="H604" t="s">
        <v>2461</v>
      </c>
      <c r="I604" t="s">
        <v>2378</v>
      </c>
      <c r="J604" t="s">
        <v>803</v>
      </c>
      <c r="K604" t="s">
        <v>798</v>
      </c>
      <c r="L604">
        <v>477</v>
      </c>
      <c r="M604">
        <v>169.62</v>
      </c>
      <c r="N604">
        <v>152.63999999999999</v>
      </c>
      <c r="O604">
        <v>138.76</v>
      </c>
      <c r="P604">
        <v>131.6</v>
      </c>
      <c r="Q604">
        <v>83</v>
      </c>
      <c r="AU604">
        <v>477</v>
      </c>
      <c r="AV604">
        <v>169.62</v>
      </c>
      <c r="AW604">
        <v>152.63999999999999</v>
      </c>
      <c r="AX604">
        <v>138.76</v>
      </c>
      <c r="AY604">
        <v>131.6</v>
      </c>
      <c r="BB604">
        <v>83</v>
      </c>
    </row>
    <row r="605" spans="1:54" x14ac:dyDescent="0.25">
      <c r="A605" t="s">
        <v>2462</v>
      </c>
      <c r="B605" s="216" t="str">
        <f t="shared" si="12"/>
        <v xml:space="preserve">SB42SM       </v>
      </c>
      <c r="C605" s="216" t="s">
        <v>1397</v>
      </c>
      <c r="E605" t="s">
        <v>687</v>
      </c>
      <c r="H605" t="s">
        <v>2462</v>
      </c>
      <c r="I605" t="s">
        <v>2378</v>
      </c>
      <c r="J605" t="s">
        <v>803</v>
      </c>
      <c r="K605" t="s">
        <v>798</v>
      </c>
      <c r="L605">
        <v>497.64</v>
      </c>
      <c r="M605">
        <v>176.96</v>
      </c>
      <c r="N605">
        <v>159.25</v>
      </c>
      <c r="O605">
        <v>144.76</v>
      </c>
      <c r="P605">
        <v>137.30000000000001</v>
      </c>
      <c r="Q605">
        <v>89</v>
      </c>
      <c r="AU605">
        <v>497.64</v>
      </c>
      <c r="AV605">
        <v>176.96</v>
      </c>
      <c r="AW605">
        <v>159.25</v>
      </c>
      <c r="AX605">
        <v>144.76</v>
      </c>
      <c r="AY605">
        <v>137.30000000000001</v>
      </c>
      <c r="BB605">
        <v>89</v>
      </c>
    </row>
    <row r="606" spans="1:54" x14ac:dyDescent="0.25">
      <c r="A606" t="s">
        <v>2463</v>
      </c>
      <c r="B606" s="216" t="str">
        <f t="shared" si="12"/>
        <v xml:space="preserve">2FD18SM      </v>
      </c>
      <c r="C606" s="216" t="s">
        <v>1327</v>
      </c>
      <c r="E606" t="s">
        <v>658</v>
      </c>
      <c r="H606" t="s">
        <v>2463</v>
      </c>
      <c r="I606" t="s">
        <v>2378</v>
      </c>
      <c r="J606" t="s">
        <v>803</v>
      </c>
      <c r="K606" t="s">
        <v>798</v>
      </c>
      <c r="L606">
        <v>788.71</v>
      </c>
      <c r="M606">
        <v>280.47000000000003</v>
      </c>
      <c r="N606">
        <v>252.39</v>
      </c>
      <c r="O606">
        <v>229.44</v>
      </c>
      <c r="P606">
        <v>217.61</v>
      </c>
      <c r="Q606">
        <v>69</v>
      </c>
      <c r="AU606">
        <v>788.71</v>
      </c>
      <c r="AV606">
        <v>280.47000000000003</v>
      </c>
      <c r="AW606">
        <v>252.39</v>
      </c>
      <c r="AX606">
        <v>229.44</v>
      </c>
      <c r="AY606">
        <v>217.61</v>
      </c>
      <c r="BB606">
        <v>69</v>
      </c>
    </row>
    <row r="607" spans="1:54" x14ac:dyDescent="0.25">
      <c r="A607" t="s">
        <v>2464</v>
      </c>
      <c r="B607" s="216" t="str">
        <f t="shared" si="12"/>
        <v xml:space="preserve">2FD21SM      </v>
      </c>
      <c r="C607" s="216" t="s">
        <v>1328</v>
      </c>
      <c r="E607" t="s">
        <v>659</v>
      </c>
      <c r="H607" t="s">
        <v>2464</v>
      </c>
      <c r="I607" t="s">
        <v>2378</v>
      </c>
      <c r="J607" t="s">
        <v>803</v>
      </c>
      <c r="K607" t="s">
        <v>798</v>
      </c>
      <c r="L607">
        <v>815.78</v>
      </c>
      <c r="M607">
        <v>290.08999999999997</v>
      </c>
      <c r="N607">
        <v>261.05</v>
      </c>
      <c r="O607">
        <v>237.31</v>
      </c>
      <c r="P607">
        <v>225.07</v>
      </c>
      <c r="Q607">
        <v>76</v>
      </c>
      <c r="AU607">
        <v>815.78</v>
      </c>
      <c r="AV607">
        <v>290.08999999999997</v>
      </c>
      <c r="AW607">
        <v>261.05</v>
      </c>
      <c r="AX607">
        <v>237.31</v>
      </c>
      <c r="AY607">
        <v>225.07</v>
      </c>
      <c r="BB607">
        <v>76</v>
      </c>
    </row>
    <row r="608" spans="1:54" x14ac:dyDescent="0.25">
      <c r="A608" t="s">
        <v>2465</v>
      </c>
      <c r="B608" s="216" t="str">
        <f t="shared" si="12"/>
        <v xml:space="preserve">2FD24SM      </v>
      </c>
      <c r="C608" s="216" t="s">
        <v>1329</v>
      </c>
      <c r="E608" t="s">
        <v>660</v>
      </c>
      <c r="H608" t="s">
        <v>2465</v>
      </c>
      <c r="I608" t="s">
        <v>2378</v>
      </c>
      <c r="J608" t="s">
        <v>803</v>
      </c>
      <c r="K608" t="s">
        <v>798</v>
      </c>
      <c r="L608">
        <v>841.41</v>
      </c>
      <c r="M608">
        <v>299.20999999999998</v>
      </c>
      <c r="N608">
        <v>269.25</v>
      </c>
      <c r="O608">
        <v>244.77</v>
      </c>
      <c r="P608">
        <v>232.15</v>
      </c>
      <c r="Q608">
        <v>82</v>
      </c>
      <c r="AU608">
        <v>841.41</v>
      </c>
      <c r="AV608">
        <v>299.20999999999998</v>
      </c>
      <c r="AW608">
        <v>269.25</v>
      </c>
      <c r="AX608">
        <v>244.77</v>
      </c>
      <c r="AY608">
        <v>232.15</v>
      </c>
      <c r="BB608">
        <v>82</v>
      </c>
    </row>
    <row r="609" spans="1:54" x14ac:dyDescent="0.25">
      <c r="A609" t="s">
        <v>2466</v>
      </c>
      <c r="B609" s="216" t="str">
        <f t="shared" si="12"/>
        <v xml:space="preserve">3FD18SM      </v>
      </c>
      <c r="C609" s="216" t="s">
        <v>1330</v>
      </c>
      <c r="E609" t="s">
        <v>661</v>
      </c>
      <c r="H609" t="s">
        <v>2466</v>
      </c>
      <c r="I609" t="s">
        <v>2378</v>
      </c>
      <c r="J609" t="s">
        <v>803</v>
      </c>
      <c r="K609" t="s">
        <v>798</v>
      </c>
      <c r="L609">
        <v>953.66</v>
      </c>
      <c r="M609">
        <v>339.12</v>
      </c>
      <c r="N609">
        <v>305.17</v>
      </c>
      <c r="O609">
        <v>277.42</v>
      </c>
      <c r="P609">
        <v>263.12</v>
      </c>
      <c r="Q609">
        <v>59</v>
      </c>
      <c r="AU609">
        <v>953.66</v>
      </c>
      <c r="AV609">
        <v>339.12</v>
      </c>
      <c r="AW609">
        <v>305.17</v>
      </c>
      <c r="AX609">
        <v>277.42</v>
      </c>
      <c r="AY609">
        <v>263.12</v>
      </c>
      <c r="BB609">
        <v>59</v>
      </c>
    </row>
    <row r="610" spans="1:54" x14ac:dyDescent="0.25">
      <c r="A610" t="s">
        <v>2467</v>
      </c>
      <c r="B610" s="216" t="str">
        <f t="shared" si="12"/>
        <v xml:space="preserve">3FD21SM      </v>
      </c>
      <c r="C610" s="216" t="s">
        <v>1331</v>
      </c>
      <c r="E610" t="s">
        <v>662</v>
      </c>
      <c r="H610" t="s">
        <v>2467</v>
      </c>
      <c r="I610" t="s">
        <v>2378</v>
      </c>
      <c r="J610" t="s">
        <v>803</v>
      </c>
      <c r="K610" t="s">
        <v>798</v>
      </c>
      <c r="L610">
        <v>986.97</v>
      </c>
      <c r="M610">
        <v>350.97</v>
      </c>
      <c r="N610">
        <v>315.83</v>
      </c>
      <c r="O610">
        <v>287.11</v>
      </c>
      <c r="P610">
        <v>272.31</v>
      </c>
      <c r="Q610">
        <v>59</v>
      </c>
      <c r="AU610">
        <v>986.97</v>
      </c>
      <c r="AV610">
        <v>350.97</v>
      </c>
      <c r="AW610">
        <v>315.83</v>
      </c>
      <c r="AX610">
        <v>287.11</v>
      </c>
      <c r="AY610">
        <v>272.31</v>
      </c>
      <c r="BB610">
        <v>59</v>
      </c>
    </row>
    <row r="611" spans="1:54" x14ac:dyDescent="0.25">
      <c r="A611" t="s">
        <v>2468</v>
      </c>
      <c r="B611" s="216" t="str">
        <f t="shared" si="12"/>
        <v xml:space="preserve">3FD24SM      </v>
      </c>
      <c r="C611" s="216" t="s">
        <v>1332</v>
      </c>
      <c r="E611" t="s">
        <v>663</v>
      </c>
      <c r="H611" t="s">
        <v>2468</v>
      </c>
      <c r="I611" t="s">
        <v>2378</v>
      </c>
      <c r="J611" t="s">
        <v>803</v>
      </c>
      <c r="K611" t="s">
        <v>798</v>
      </c>
      <c r="L611">
        <v>1037.5899999999999</v>
      </c>
      <c r="M611">
        <v>368.97</v>
      </c>
      <c r="N611">
        <v>332.03</v>
      </c>
      <c r="O611">
        <v>301.83999999999997</v>
      </c>
      <c r="P611">
        <v>286.27</v>
      </c>
      <c r="Q611">
        <v>59</v>
      </c>
      <c r="AU611">
        <v>1037.5899999999999</v>
      </c>
      <c r="AV611">
        <v>368.97</v>
      </c>
      <c r="AW611">
        <v>332.03</v>
      </c>
      <c r="AX611">
        <v>301.83999999999997</v>
      </c>
      <c r="AY611">
        <v>286.27</v>
      </c>
      <c r="BB611">
        <v>59</v>
      </c>
    </row>
    <row r="612" spans="1:54" x14ac:dyDescent="0.25">
      <c r="A612" t="s">
        <v>2469</v>
      </c>
      <c r="B612" s="216" t="str">
        <f t="shared" si="12"/>
        <v xml:space="preserve">OCD332484SM  </v>
      </c>
      <c r="C612" s="216" t="s">
        <v>1379</v>
      </c>
      <c r="E612" t="s">
        <v>679</v>
      </c>
      <c r="H612" t="s">
        <v>2469</v>
      </c>
      <c r="I612" t="s">
        <v>2378</v>
      </c>
      <c r="J612" t="s">
        <v>803</v>
      </c>
      <c r="K612" t="s">
        <v>805</v>
      </c>
      <c r="L612">
        <v>1242.31</v>
      </c>
      <c r="M612">
        <v>441.77</v>
      </c>
      <c r="N612">
        <v>397.54</v>
      </c>
      <c r="O612">
        <v>361.39</v>
      </c>
      <c r="P612">
        <v>342.75</v>
      </c>
      <c r="Q612">
        <v>231</v>
      </c>
      <c r="AU612">
        <v>1242.31</v>
      </c>
      <c r="AV612">
        <v>441.77</v>
      </c>
      <c r="AW612">
        <v>397.54</v>
      </c>
      <c r="AX612">
        <v>361.39</v>
      </c>
      <c r="AY612">
        <v>342.75</v>
      </c>
      <c r="BB612">
        <v>231</v>
      </c>
    </row>
    <row r="613" spans="1:54" x14ac:dyDescent="0.25">
      <c r="A613" t="s">
        <v>2470</v>
      </c>
      <c r="B613" s="216" t="str">
        <f t="shared" si="12"/>
        <v xml:space="preserve">OCD332490SM  </v>
      </c>
      <c r="C613" s="216" t="s">
        <v>1380</v>
      </c>
      <c r="E613" t="s">
        <v>680</v>
      </c>
      <c r="H613" t="s">
        <v>2470</v>
      </c>
      <c r="I613" t="s">
        <v>2378</v>
      </c>
      <c r="J613" t="s">
        <v>803</v>
      </c>
      <c r="K613" t="s">
        <v>805</v>
      </c>
      <c r="L613">
        <v>1279.4000000000001</v>
      </c>
      <c r="M613">
        <v>454.96</v>
      </c>
      <c r="N613">
        <v>409.41</v>
      </c>
      <c r="O613">
        <v>372.18</v>
      </c>
      <c r="P613">
        <v>352.99</v>
      </c>
      <c r="Q613">
        <v>241</v>
      </c>
      <c r="AU613">
        <v>1279.4000000000001</v>
      </c>
      <c r="AV613">
        <v>454.96</v>
      </c>
      <c r="AW613">
        <v>409.41</v>
      </c>
      <c r="AX613">
        <v>372.18</v>
      </c>
      <c r="AY613">
        <v>352.99</v>
      </c>
      <c r="BB613">
        <v>241</v>
      </c>
    </row>
    <row r="614" spans="1:54" x14ac:dyDescent="0.25">
      <c r="A614" t="s">
        <v>2471</v>
      </c>
      <c r="B614" s="216" t="str">
        <f t="shared" si="12"/>
        <v xml:space="preserve">OCD332493SM  </v>
      </c>
      <c r="C614" s="216" t="s">
        <v>1381</v>
      </c>
      <c r="E614" t="s">
        <v>681</v>
      </c>
      <c r="H614" t="s">
        <v>2471</v>
      </c>
      <c r="I614" t="s">
        <v>2378</v>
      </c>
      <c r="J614" t="s">
        <v>803</v>
      </c>
      <c r="K614" t="s">
        <v>805</v>
      </c>
      <c r="L614">
        <v>1294.27</v>
      </c>
      <c r="M614">
        <v>460.24</v>
      </c>
      <c r="N614">
        <v>414.17</v>
      </c>
      <c r="O614">
        <v>376.5</v>
      </c>
      <c r="P614">
        <v>357.09</v>
      </c>
      <c r="Q614">
        <v>223</v>
      </c>
      <c r="AU614">
        <v>1294.27</v>
      </c>
      <c r="AV614">
        <v>460.24</v>
      </c>
      <c r="AW614">
        <v>414.17</v>
      </c>
      <c r="AX614">
        <v>376.5</v>
      </c>
      <c r="AY614">
        <v>357.09</v>
      </c>
      <c r="BB614">
        <v>223</v>
      </c>
    </row>
    <row r="615" spans="1:54" x14ac:dyDescent="0.25">
      <c r="A615" t="s">
        <v>2472</v>
      </c>
      <c r="B615" s="216" t="str">
        <f t="shared" si="12"/>
        <v xml:space="preserve">OCD332496SM  </v>
      </c>
      <c r="C615" s="216" t="s">
        <v>1382</v>
      </c>
      <c r="E615" t="s">
        <v>682</v>
      </c>
      <c r="H615" t="s">
        <v>2472</v>
      </c>
      <c r="I615" t="s">
        <v>2378</v>
      </c>
      <c r="J615" t="s">
        <v>803</v>
      </c>
      <c r="K615" t="s">
        <v>805</v>
      </c>
      <c r="L615">
        <v>1316.48</v>
      </c>
      <c r="M615">
        <v>468.14</v>
      </c>
      <c r="N615">
        <v>421.27</v>
      </c>
      <c r="O615">
        <v>382.96</v>
      </c>
      <c r="P615">
        <v>363.22</v>
      </c>
      <c r="Q615">
        <v>251</v>
      </c>
      <c r="AU615">
        <v>1316.48</v>
      </c>
      <c r="AV615">
        <v>468.14</v>
      </c>
      <c r="AW615">
        <v>421.27</v>
      </c>
      <c r="AX615">
        <v>382.96</v>
      </c>
      <c r="AY615">
        <v>363.22</v>
      </c>
      <c r="BB615">
        <v>251</v>
      </c>
    </row>
    <row r="616" spans="1:54" x14ac:dyDescent="0.25">
      <c r="A616" t="s">
        <v>2473</v>
      </c>
      <c r="B616" s="216" t="str">
        <f t="shared" si="12"/>
        <v xml:space="preserve">OC332484SM   </v>
      </c>
      <c r="C616" s="216" t="s">
        <v>1375</v>
      </c>
      <c r="E616" t="s">
        <v>675</v>
      </c>
      <c r="H616" t="s">
        <v>2473</v>
      </c>
      <c r="I616" t="s">
        <v>2378</v>
      </c>
      <c r="J616" t="s">
        <v>803</v>
      </c>
      <c r="K616" t="s">
        <v>805</v>
      </c>
      <c r="L616">
        <v>1319.86</v>
      </c>
      <c r="M616">
        <v>469.34</v>
      </c>
      <c r="N616">
        <v>422.36</v>
      </c>
      <c r="O616">
        <v>383.95</v>
      </c>
      <c r="P616">
        <v>364.15</v>
      </c>
      <c r="Q616">
        <v>255</v>
      </c>
      <c r="AU616">
        <v>1319.86</v>
      </c>
      <c r="AV616">
        <v>469.34</v>
      </c>
      <c r="AW616">
        <v>422.36</v>
      </c>
      <c r="AX616">
        <v>383.95</v>
      </c>
      <c r="AY616">
        <v>364.15</v>
      </c>
      <c r="BB616">
        <v>255</v>
      </c>
    </row>
    <row r="617" spans="1:54" x14ac:dyDescent="0.25">
      <c r="A617" t="s">
        <v>2474</v>
      </c>
      <c r="B617" s="216" t="str">
        <f t="shared" si="12"/>
        <v xml:space="preserve">OC332490SM   </v>
      </c>
      <c r="C617" s="216" t="s">
        <v>1376</v>
      </c>
      <c r="E617" t="s">
        <v>676</v>
      </c>
      <c r="H617" t="s">
        <v>2474</v>
      </c>
      <c r="I617" t="s">
        <v>2378</v>
      </c>
      <c r="J617" t="s">
        <v>803</v>
      </c>
      <c r="K617" t="s">
        <v>805</v>
      </c>
      <c r="L617">
        <v>1356.95</v>
      </c>
      <c r="M617">
        <v>482.53</v>
      </c>
      <c r="N617">
        <v>434.22</v>
      </c>
      <c r="O617">
        <v>394.74</v>
      </c>
      <c r="P617">
        <v>374.38</v>
      </c>
      <c r="Q617">
        <v>265</v>
      </c>
      <c r="AU617">
        <v>1356.95</v>
      </c>
      <c r="AV617">
        <v>482.53</v>
      </c>
      <c r="AW617">
        <v>434.22</v>
      </c>
      <c r="AX617">
        <v>394.74</v>
      </c>
      <c r="AY617">
        <v>374.38</v>
      </c>
      <c r="BB617">
        <v>265</v>
      </c>
    </row>
    <row r="618" spans="1:54" x14ac:dyDescent="0.25">
      <c r="A618" t="s">
        <v>2475</v>
      </c>
      <c r="B618" s="216" t="str">
        <f t="shared" ref="B618:B681" si="13">RIGHT(A618,LEN(A618)-3)</f>
        <v xml:space="preserve">OC332493SM   </v>
      </c>
      <c r="C618" s="216" t="s">
        <v>1377</v>
      </c>
      <c r="E618" t="s">
        <v>677</v>
      </c>
      <c r="H618" t="s">
        <v>2475</v>
      </c>
      <c r="I618" t="s">
        <v>2378</v>
      </c>
      <c r="J618" t="s">
        <v>803</v>
      </c>
      <c r="K618" t="s">
        <v>805</v>
      </c>
      <c r="L618">
        <v>1371.82</v>
      </c>
      <c r="M618">
        <v>487.82</v>
      </c>
      <c r="N618">
        <v>438.98</v>
      </c>
      <c r="O618">
        <v>399.06</v>
      </c>
      <c r="P618">
        <v>378.49</v>
      </c>
      <c r="Q618">
        <v>275</v>
      </c>
      <c r="AU618">
        <v>1371.82</v>
      </c>
      <c r="AV618">
        <v>487.82</v>
      </c>
      <c r="AW618">
        <v>438.98</v>
      </c>
      <c r="AX618">
        <v>399.06</v>
      </c>
      <c r="AY618">
        <v>378.49</v>
      </c>
      <c r="BB618">
        <v>275</v>
      </c>
    </row>
    <row r="619" spans="1:54" x14ac:dyDescent="0.25">
      <c r="A619" t="s">
        <v>2476</v>
      </c>
      <c r="B619" s="216" t="str">
        <f t="shared" si="13"/>
        <v xml:space="preserve">OC332496SM   </v>
      </c>
      <c r="C619" s="216" t="s">
        <v>1378</v>
      </c>
      <c r="E619" t="s">
        <v>678</v>
      </c>
      <c r="H619" t="s">
        <v>2476</v>
      </c>
      <c r="I619" t="s">
        <v>2378</v>
      </c>
      <c r="J619" t="s">
        <v>803</v>
      </c>
      <c r="K619" t="s">
        <v>805</v>
      </c>
      <c r="L619">
        <v>1394.03</v>
      </c>
      <c r="M619">
        <v>495.72</v>
      </c>
      <c r="N619">
        <v>446.09</v>
      </c>
      <c r="O619">
        <v>405.52</v>
      </c>
      <c r="P619">
        <v>384.61</v>
      </c>
      <c r="Q619">
        <v>275</v>
      </c>
      <c r="AU619">
        <v>1394.03</v>
      </c>
      <c r="AV619">
        <v>495.72</v>
      </c>
      <c r="AW619">
        <v>446.09</v>
      </c>
      <c r="AX619">
        <v>405.52</v>
      </c>
      <c r="AY619">
        <v>384.61</v>
      </c>
      <c r="BB619">
        <v>275</v>
      </c>
    </row>
    <row r="620" spans="1:54" x14ac:dyDescent="0.25">
      <c r="A620" t="s">
        <v>2477</v>
      </c>
      <c r="B620" s="216" t="str">
        <f t="shared" si="13"/>
        <v xml:space="preserve">U152484SM    </v>
      </c>
      <c r="C620" s="216" t="s">
        <v>1401</v>
      </c>
      <c r="E620" t="s">
        <v>690</v>
      </c>
      <c r="H620" t="s">
        <v>2477</v>
      </c>
      <c r="I620" t="s">
        <v>2378</v>
      </c>
      <c r="J620" t="s">
        <v>803</v>
      </c>
      <c r="K620" t="s">
        <v>806</v>
      </c>
      <c r="L620">
        <v>636.20000000000005</v>
      </c>
      <c r="M620">
        <v>226.23</v>
      </c>
      <c r="N620">
        <v>203.58</v>
      </c>
      <c r="O620">
        <v>185.07</v>
      </c>
      <c r="P620">
        <v>175.53</v>
      </c>
      <c r="Q620">
        <v>139</v>
      </c>
      <c r="AU620">
        <v>636.20000000000005</v>
      </c>
      <c r="AV620">
        <v>226.23</v>
      </c>
      <c r="AW620">
        <v>203.58</v>
      </c>
      <c r="AX620">
        <v>185.07</v>
      </c>
      <c r="AY620">
        <v>175.53</v>
      </c>
      <c r="BB620">
        <v>139</v>
      </c>
    </row>
    <row r="621" spans="1:54" x14ac:dyDescent="0.25">
      <c r="A621" t="s">
        <v>2478</v>
      </c>
      <c r="B621" s="216" t="str">
        <f t="shared" si="13"/>
        <v xml:space="preserve">U152490SM    </v>
      </c>
      <c r="C621" s="216" t="s">
        <v>1402</v>
      </c>
      <c r="E621" t="s">
        <v>691</v>
      </c>
      <c r="H621" t="s">
        <v>2478</v>
      </c>
      <c r="I621" t="s">
        <v>2378</v>
      </c>
      <c r="J621" t="s">
        <v>803</v>
      </c>
      <c r="K621" t="s">
        <v>806</v>
      </c>
      <c r="L621">
        <v>656.73</v>
      </c>
      <c r="M621">
        <v>233.53</v>
      </c>
      <c r="N621">
        <v>210.15</v>
      </c>
      <c r="O621">
        <v>191.04</v>
      </c>
      <c r="P621">
        <v>181.19</v>
      </c>
      <c r="Q621">
        <v>145</v>
      </c>
      <c r="AU621">
        <v>656.73</v>
      </c>
      <c r="AV621">
        <v>233.53</v>
      </c>
      <c r="AW621">
        <v>210.15</v>
      </c>
      <c r="AX621">
        <v>191.04</v>
      </c>
      <c r="AY621">
        <v>181.19</v>
      </c>
      <c r="BB621">
        <v>145</v>
      </c>
    </row>
    <row r="622" spans="1:54" x14ac:dyDescent="0.25">
      <c r="A622" t="s">
        <v>2479</v>
      </c>
      <c r="B622" s="216" t="str">
        <f t="shared" si="13"/>
        <v xml:space="preserve">U152493SM    </v>
      </c>
      <c r="C622" s="216" t="s">
        <v>1403</v>
      </c>
      <c r="E622" t="s">
        <v>692</v>
      </c>
      <c r="H622" t="s">
        <v>2479</v>
      </c>
      <c r="I622" t="s">
        <v>2378</v>
      </c>
      <c r="J622" t="s">
        <v>803</v>
      </c>
      <c r="K622" t="s">
        <v>806</v>
      </c>
      <c r="L622">
        <v>680.62</v>
      </c>
      <c r="M622">
        <v>242.03</v>
      </c>
      <c r="N622">
        <v>217.8</v>
      </c>
      <c r="O622">
        <v>197.99</v>
      </c>
      <c r="P622">
        <v>187.78</v>
      </c>
      <c r="Q622">
        <v>154</v>
      </c>
      <c r="AU622">
        <v>680.62</v>
      </c>
      <c r="AV622">
        <v>242.03</v>
      </c>
      <c r="AW622">
        <v>217.8</v>
      </c>
      <c r="AX622">
        <v>197.99</v>
      </c>
      <c r="AY622">
        <v>187.78</v>
      </c>
      <c r="BB622">
        <v>154</v>
      </c>
    </row>
    <row r="623" spans="1:54" x14ac:dyDescent="0.25">
      <c r="A623" t="s">
        <v>2480</v>
      </c>
      <c r="B623" s="216" t="str">
        <f t="shared" si="13"/>
        <v xml:space="preserve">U152496SM    </v>
      </c>
      <c r="C623" s="216" t="s">
        <v>1404</v>
      </c>
      <c r="E623" t="s">
        <v>693</v>
      </c>
      <c r="H623" t="s">
        <v>2480</v>
      </c>
      <c r="I623" t="s">
        <v>2378</v>
      </c>
      <c r="J623" t="s">
        <v>803</v>
      </c>
      <c r="K623" t="s">
        <v>806</v>
      </c>
      <c r="L623">
        <v>689.58</v>
      </c>
      <c r="M623">
        <v>245.22</v>
      </c>
      <c r="N623">
        <v>220.67</v>
      </c>
      <c r="O623">
        <v>200.6</v>
      </c>
      <c r="P623">
        <v>190.26</v>
      </c>
      <c r="Q623">
        <v>158</v>
      </c>
      <c r="AU623">
        <v>689.58</v>
      </c>
      <c r="AV623">
        <v>245.22</v>
      </c>
      <c r="AW623">
        <v>220.67</v>
      </c>
      <c r="AX623">
        <v>200.6</v>
      </c>
      <c r="AY623">
        <v>190.26</v>
      </c>
      <c r="BB623">
        <v>158</v>
      </c>
    </row>
    <row r="624" spans="1:54" x14ac:dyDescent="0.25">
      <c r="A624" t="s">
        <v>2481</v>
      </c>
      <c r="B624" s="216" t="str">
        <f t="shared" si="13"/>
        <v xml:space="preserve">U182484SM    </v>
      </c>
      <c r="C624" s="216" t="s">
        <v>1405</v>
      </c>
      <c r="E624" t="s">
        <v>249</v>
      </c>
      <c r="H624" t="s">
        <v>2481</v>
      </c>
      <c r="I624" t="s">
        <v>2378</v>
      </c>
      <c r="J624" t="s">
        <v>803</v>
      </c>
      <c r="K624" t="s">
        <v>806</v>
      </c>
      <c r="L624">
        <v>681.12</v>
      </c>
      <c r="M624">
        <v>242.21</v>
      </c>
      <c r="N624">
        <v>217.96</v>
      </c>
      <c r="O624">
        <v>198.14</v>
      </c>
      <c r="P624">
        <v>187.92</v>
      </c>
      <c r="Q624">
        <v>153</v>
      </c>
      <c r="AU624">
        <v>681.12</v>
      </c>
      <c r="AV624">
        <v>242.21</v>
      </c>
      <c r="AW624">
        <v>217.96</v>
      </c>
      <c r="AX624">
        <v>198.14</v>
      </c>
      <c r="AY624">
        <v>187.92</v>
      </c>
      <c r="BB624">
        <v>153</v>
      </c>
    </row>
    <row r="625" spans="1:54" x14ac:dyDescent="0.25">
      <c r="A625" t="s">
        <v>2482</v>
      </c>
      <c r="B625" s="216" t="str">
        <f t="shared" si="13"/>
        <v xml:space="preserve">U182490SM    </v>
      </c>
      <c r="C625" s="216" t="s">
        <v>1406</v>
      </c>
      <c r="E625" t="s">
        <v>251</v>
      </c>
      <c r="H625" t="s">
        <v>2482</v>
      </c>
      <c r="I625" t="s">
        <v>2378</v>
      </c>
      <c r="J625" t="s">
        <v>803</v>
      </c>
      <c r="K625" t="s">
        <v>806</v>
      </c>
      <c r="L625">
        <v>704.27</v>
      </c>
      <c r="M625">
        <v>250.44</v>
      </c>
      <c r="N625">
        <v>225.37</v>
      </c>
      <c r="O625">
        <v>204.87</v>
      </c>
      <c r="P625">
        <v>194.31</v>
      </c>
      <c r="Q625">
        <v>161</v>
      </c>
      <c r="AU625">
        <v>704.27</v>
      </c>
      <c r="AV625">
        <v>250.44</v>
      </c>
      <c r="AW625">
        <v>225.37</v>
      </c>
      <c r="AX625">
        <v>204.87</v>
      </c>
      <c r="AY625">
        <v>194.31</v>
      </c>
      <c r="BB625">
        <v>161</v>
      </c>
    </row>
    <row r="626" spans="1:54" x14ac:dyDescent="0.25">
      <c r="A626" t="s">
        <v>2483</v>
      </c>
      <c r="B626" s="216" t="str">
        <f t="shared" si="13"/>
        <v xml:space="preserve">U182493SM    </v>
      </c>
      <c r="C626" s="216" t="s">
        <v>1407</v>
      </c>
      <c r="E626" t="s">
        <v>694</v>
      </c>
      <c r="H626" t="s">
        <v>2483</v>
      </c>
      <c r="I626" t="s">
        <v>2378</v>
      </c>
      <c r="J626" t="s">
        <v>803</v>
      </c>
      <c r="K626" t="s">
        <v>806</v>
      </c>
      <c r="L626">
        <v>735.26</v>
      </c>
      <c r="M626">
        <v>261.45999999999998</v>
      </c>
      <c r="N626">
        <v>235.28</v>
      </c>
      <c r="O626">
        <v>213.89</v>
      </c>
      <c r="P626">
        <v>202.86</v>
      </c>
      <c r="Q626">
        <v>174</v>
      </c>
      <c r="AU626">
        <v>735.26</v>
      </c>
      <c r="AV626">
        <v>261.45999999999998</v>
      </c>
      <c r="AW626">
        <v>235.28</v>
      </c>
      <c r="AX626">
        <v>213.89</v>
      </c>
      <c r="AY626">
        <v>202.86</v>
      </c>
      <c r="BB626">
        <v>174</v>
      </c>
    </row>
    <row r="627" spans="1:54" x14ac:dyDescent="0.25">
      <c r="A627" t="s">
        <v>2484</v>
      </c>
      <c r="B627" s="216" t="str">
        <f t="shared" si="13"/>
        <v xml:space="preserve">U182496SM    </v>
      </c>
      <c r="C627" s="216" t="s">
        <v>1408</v>
      </c>
      <c r="E627" t="s">
        <v>253</v>
      </c>
      <c r="H627" t="s">
        <v>2484</v>
      </c>
      <c r="I627" t="s">
        <v>2378</v>
      </c>
      <c r="J627" t="s">
        <v>803</v>
      </c>
      <c r="K627" t="s">
        <v>806</v>
      </c>
      <c r="L627">
        <v>744.39</v>
      </c>
      <c r="M627">
        <v>264.70999999999998</v>
      </c>
      <c r="N627">
        <v>238.21</v>
      </c>
      <c r="O627">
        <v>216.54</v>
      </c>
      <c r="P627">
        <v>205.38</v>
      </c>
      <c r="Q627">
        <v>175</v>
      </c>
      <c r="AU627">
        <v>744.39</v>
      </c>
      <c r="AV627">
        <v>264.70999999999998</v>
      </c>
      <c r="AW627">
        <v>238.21</v>
      </c>
      <c r="AX627">
        <v>216.54</v>
      </c>
      <c r="AY627">
        <v>205.38</v>
      </c>
      <c r="BB627">
        <v>175</v>
      </c>
    </row>
    <row r="628" spans="1:54" x14ac:dyDescent="0.25">
      <c r="A628" t="s">
        <v>2485</v>
      </c>
      <c r="B628" s="216" t="str">
        <f t="shared" si="13"/>
        <v xml:space="preserve">U242484SM    </v>
      </c>
      <c r="C628" s="216" t="s">
        <v>1409</v>
      </c>
      <c r="E628" t="s">
        <v>250</v>
      </c>
      <c r="H628" t="s">
        <v>2485</v>
      </c>
      <c r="I628" t="s">
        <v>2378</v>
      </c>
      <c r="J628" t="s">
        <v>803</v>
      </c>
      <c r="K628" t="s">
        <v>806</v>
      </c>
      <c r="L628">
        <v>899.99</v>
      </c>
      <c r="M628">
        <v>320.04000000000002</v>
      </c>
      <c r="N628">
        <v>288</v>
      </c>
      <c r="O628">
        <v>261.81</v>
      </c>
      <c r="P628">
        <v>248.31</v>
      </c>
      <c r="Q628">
        <v>188</v>
      </c>
      <c r="AU628">
        <v>899.99</v>
      </c>
      <c r="AV628">
        <v>320.04000000000002</v>
      </c>
      <c r="AW628">
        <v>288</v>
      </c>
      <c r="AX628">
        <v>261.81</v>
      </c>
      <c r="AY628">
        <v>248.31</v>
      </c>
      <c r="BB628">
        <v>188</v>
      </c>
    </row>
    <row r="629" spans="1:54" x14ac:dyDescent="0.25">
      <c r="A629" t="s">
        <v>2486</v>
      </c>
      <c r="B629" s="216" t="str">
        <f t="shared" si="13"/>
        <v xml:space="preserve">U242490SM    </v>
      </c>
      <c r="C629" s="216" t="s">
        <v>1410</v>
      </c>
      <c r="E629" t="s">
        <v>252</v>
      </c>
      <c r="H629" t="s">
        <v>2486</v>
      </c>
      <c r="I629" t="s">
        <v>2378</v>
      </c>
      <c r="J629" t="s">
        <v>803</v>
      </c>
      <c r="K629" t="s">
        <v>806</v>
      </c>
      <c r="L629">
        <v>925.94</v>
      </c>
      <c r="M629">
        <v>329.26</v>
      </c>
      <c r="N629">
        <v>296.3</v>
      </c>
      <c r="O629">
        <v>269.36</v>
      </c>
      <c r="P629">
        <v>255.47</v>
      </c>
      <c r="Q629">
        <v>196</v>
      </c>
      <c r="AU629">
        <v>925.94</v>
      </c>
      <c r="AV629">
        <v>329.26</v>
      </c>
      <c r="AW629">
        <v>296.3</v>
      </c>
      <c r="AX629">
        <v>269.36</v>
      </c>
      <c r="AY629">
        <v>255.47</v>
      </c>
      <c r="BB629">
        <v>196</v>
      </c>
    </row>
    <row r="630" spans="1:54" x14ac:dyDescent="0.25">
      <c r="A630" t="s">
        <v>2487</v>
      </c>
      <c r="B630" s="216" t="str">
        <f t="shared" si="13"/>
        <v xml:space="preserve">U242493SM    </v>
      </c>
      <c r="C630" s="216" t="s">
        <v>1411</v>
      </c>
      <c r="E630" t="s">
        <v>695</v>
      </c>
      <c r="H630" t="s">
        <v>2487</v>
      </c>
      <c r="I630" t="s">
        <v>2378</v>
      </c>
      <c r="J630" t="s">
        <v>803</v>
      </c>
      <c r="K630" t="s">
        <v>806</v>
      </c>
      <c r="L630">
        <v>959.76</v>
      </c>
      <c r="M630">
        <v>341.29</v>
      </c>
      <c r="N630">
        <v>307.12</v>
      </c>
      <c r="O630">
        <v>279.19</v>
      </c>
      <c r="P630">
        <v>264.8</v>
      </c>
      <c r="Q630">
        <v>208</v>
      </c>
      <c r="AU630">
        <v>959.76</v>
      </c>
      <c r="AV630">
        <v>341.29</v>
      </c>
      <c r="AW630">
        <v>307.12</v>
      </c>
      <c r="AX630">
        <v>279.19</v>
      </c>
      <c r="AY630">
        <v>264.8</v>
      </c>
      <c r="BB630">
        <v>208</v>
      </c>
    </row>
    <row r="631" spans="1:54" x14ac:dyDescent="0.25">
      <c r="A631" t="s">
        <v>2488</v>
      </c>
      <c r="B631" s="216" t="str">
        <f t="shared" si="13"/>
        <v xml:space="preserve">U242496SM    </v>
      </c>
      <c r="C631" s="216" t="s">
        <v>1412</v>
      </c>
      <c r="E631" t="s">
        <v>254</v>
      </c>
      <c r="H631" t="s">
        <v>2488</v>
      </c>
      <c r="I631" t="s">
        <v>2378</v>
      </c>
      <c r="J631" t="s">
        <v>803</v>
      </c>
      <c r="K631" t="s">
        <v>806</v>
      </c>
      <c r="L631">
        <v>968.07</v>
      </c>
      <c r="M631">
        <v>344.25</v>
      </c>
      <c r="N631">
        <v>309.77999999999997</v>
      </c>
      <c r="O631">
        <v>281.61</v>
      </c>
      <c r="P631">
        <v>267.08999999999997</v>
      </c>
      <c r="Q631">
        <v>211</v>
      </c>
      <c r="AU631">
        <v>968.07</v>
      </c>
      <c r="AV631">
        <v>344.25</v>
      </c>
      <c r="AW631">
        <v>309.77999999999997</v>
      </c>
      <c r="AX631">
        <v>281.61</v>
      </c>
      <c r="AY631">
        <v>267.08999999999997</v>
      </c>
      <c r="BB631">
        <v>211</v>
      </c>
    </row>
    <row r="632" spans="1:54" x14ac:dyDescent="0.25">
      <c r="A632" t="s">
        <v>2489</v>
      </c>
      <c r="B632" s="216" t="str">
        <f t="shared" si="13"/>
        <v xml:space="preserve">U302484SM    </v>
      </c>
      <c r="C632" s="216" t="s">
        <v>1413</v>
      </c>
      <c r="E632" t="s">
        <v>696</v>
      </c>
      <c r="H632" t="s">
        <v>2489</v>
      </c>
      <c r="I632" t="s">
        <v>2378</v>
      </c>
      <c r="J632" t="s">
        <v>803</v>
      </c>
      <c r="K632" t="s">
        <v>806</v>
      </c>
      <c r="L632">
        <v>988.33</v>
      </c>
      <c r="M632">
        <v>351.45</v>
      </c>
      <c r="N632">
        <v>316.27</v>
      </c>
      <c r="O632">
        <v>287.51</v>
      </c>
      <c r="P632">
        <v>272.68</v>
      </c>
      <c r="Q632">
        <v>217</v>
      </c>
      <c r="AU632">
        <v>988.33</v>
      </c>
      <c r="AV632">
        <v>351.45</v>
      </c>
      <c r="AW632">
        <v>316.27</v>
      </c>
      <c r="AX632">
        <v>287.51</v>
      </c>
      <c r="AY632">
        <v>272.68</v>
      </c>
      <c r="BB632">
        <v>217</v>
      </c>
    </row>
    <row r="633" spans="1:54" x14ac:dyDescent="0.25">
      <c r="A633" t="s">
        <v>2490</v>
      </c>
      <c r="B633" s="216" t="str">
        <f t="shared" si="13"/>
        <v xml:space="preserve">U302490SM    </v>
      </c>
      <c r="C633" s="216" t="s">
        <v>1414</v>
      </c>
      <c r="E633" t="s">
        <v>697</v>
      </c>
      <c r="H633" t="s">
        <v>2490</v>
      </c>
      <c r="I633" t="s">
        <v>2378</v>
      </c>
      <c r="J633" t="s">
        <v>803</v>
      </c>
      <c r="K633" t="s">
        <v>806</v>
      </c>
      <c r="L633">
        <v>1023.34</v>
      </c>
      <c r="M633">
        <v>363.9</v>
      </c>
      <c r="N633">
        <v>327.47000000000003</v>
      </c>
      <c r="O633">
        <v>297.69</v>
      </c>
      <c r="P633">
        <v>282.33999999999997</v>
      </c>
      <c r="Q633">
        <v>217</v>
      </c>
      <c r="AU633">
        <v>1023.34</v>
      </c>
      <c r="AV633">
        <v>363.9</v>
      </c>
      <c r="AW633">
        <v>327.47000000000003</v>
      </c>
      <c r="AX633">
        <v>297.69</v>
      </c>
      <c r="AY633">
        <v>282.33999999999997</v>
      </c>
      <c r="BB633">
        <v>217</v>
      </c>
    </row>
    <row r="634" spans="1:54" x14ac:dyDescent="0.25">
      <c r="A634" t="s">
        <v>2491</v>
      </c>
      <c r="B634" s="216" t="str">
        <f t="shared" si="13"/>
        <v xml:space="preserve">U302493SM    </v>
      </c>
      <c r="C634" s="216" t="s">
        <v>1415</v>
      </c>
      <c r="E634" t="s">
        <v>698</v>
      </c>
      <c r="H634" t="s">
        <v>2491</v>
      </c>
      <c r="I634" t="s">
        <v>2378</v>
      </c>
      <c r="J634" t="s">
        <v>803</v>
      </c>
      <c r="K634" t="s">
        <v>806</v>
      </c>
      <c r="L634">
        <v>1060.44</v>
      </c>
      <c r="M634">
        <v>377.09</v>
      </c>
      <c r="N634">
        <v>339.34</v>
      </c>
      <c r="O634">
        <v>308.48</v>
      </c>
      <c r="P634">
        <v>292.58</v>
      </c>
      <c r="Q634">
        <v>242</v>
      </c>
      <c r="AU634">
        <v>1060.44</v>
      </c>
      <c r="AV634">
        <v>377.09</v>
      </c>
      <c r="AW634">
        <v>339.34</v>
      </c>
      <c r="AX634">
        <v>308.48</v>
      </c>
      <c r="AY634">
        <v>292.58</v>
      </c>
      <c r="BB634">
        <v>242</v>
      </c>
    </row>
    <row r="635" spans="1:54" x14ac:dyDescent="0.25">
      <c r="A635" t="s">
        <v>2492</v>
      </c>
      <c r="B635" s="216" t="str">
        <f t="shared" si="13"/>
        <v xml:space="preserve">U302496SM    </v>
      </c>
      <c r="C635" s="216" t="s">
        <v>1416</v>
      </c>
      <c r="E635" t="s">
        <v>699</v>
      </c>
      <c r="H635" t="s">
        <v>2492</v>
      </c>
      <c r="I635" t="s">
        <v>2378</v>
      </c>
      <c r="J635" t="s">
        <v>803</v>
      </c>
      <c r="K635" t="s">
        <v>806</v>
      </c>
      <c r="L635">
        <v>1075.76</v>
      </c>
      <c r="M635">
        <v>382.54</v>
      </c>
      <c r="N635">
        <v>344.24</v>
      </c>
      <c r="O635">
        <v>312.94</v>
      </c>
      <c r="P635">
        <v>296.8</v>
      </c>
      <c r="Q635">
        <v>246</v>
      </c>
      <c r="AU635">
        <v>1075.76</v>
      </c>
      <c r="AV635">
        <v>382.54</v>
      </c>
      <c r="AW635">
        <v>344.24</v>
      </c>
      <c r="AX635">
        <v>312.94</v>
      </c>
      <c r="AY635">
        <v>296.8</v>
      </c>
      <c r="BB635">
        <v>246</v>
      </c>
    </row>
    <row r="636" spans="1:54" x14ac:dyDescent="0.25">
      <c r="A636" t="s">
        <v>2493</v>
      </c>
      <c r="B636" s="216" t="str">
        <f t="shared" si="13"/>
        <v xml:space="preserve">VBD12SM      </v>
      </c>
      <c r="C636" s="216" t="s">
        <v>1425</v>
      </c>
      <c r="E636" t="s">
        <v>151</v>
      </c>
      <c r="H636" t="s">
        <v>2493</v>
      </c>
      <c r="I636" t="s">
        <v>2378</v>
      </c>
      <c r="J636" t="s">
        <v>803</v>
      </c>
      <c r="K636" t="s">
        <v>808</v>
      </c>
      <c r="L636">
        <v>921.97</v>
      </c>
      <c r="M636">
        <v>327.85</v>
      </c>
      <c r="N636">
        <v>295.02999999999997</v>
      </c>
      <c r="O636">
        <v>268.2</v>
      </c>
      <c r="P636">
        <v>254.37</v>
      </c>
      <c r="Q636">
        <v>65</v>
      </c>
      <c r="AU636">
        <v>921.97</v>
      </c>
      <c r="AV636">
        <v>327.85</v>
      </c>
      <c r="AW636">
        <v>295.02999999999997</v>
      </c>
      <c r="AX636">
        <v>268.2</v>
      </c>
      <c r="AY636">
        <v>254.37</v>
      </c>
      <c r="BB636">
        <v>65</v>
      </c>
    </row>
    <row r="637" spans="1:54" x14ac:dyDescent="0.25">
      <c r="A637" t="s">
        <v>2494</v>
      </c>
      <c r="B637" s="216" t="str">
        <f t="shared" si="13"/>
        <v xml:space="preserve">VBD15SM      </v>
      </c>
      <c r="C637" s="216" t="s">
        <v>1426</v>
      </c>
      <c r="E637" t="s">
        <v>159</v>
      </c>
      <c r="H637" t="s">
        <v>2494</v>
      </c>
      <c r="I637" t="s">
        <v>2378</v>
      </c>
      <c r="J637" t="s">
        <v>803</v>
      </c>
      <c r="K637" t="s">
        <v>808</v>
      </c>
      <c r="L637">
        <v>951.34</v>
      </c>
      <c r="M637">
        <v>338.3</v>
      </c>
      <c r="N637">
        <v>304.43</v>
      </c>
      <c r="O637">
        <v>276.75</v>
      </c>
      <c r="P637">
        <v>262.48</v>
      </c>
      <c r="Q637">
        <v>72</v>
      </c>
      <c r="AU637">
        <v>951.34</v>
      </c>
      <c r="AV637">
        <v>338.3</v>
      </c>
      <c r="AW637">
        <v>304.43</v>
      </c>
      <c r="AX637">
        <v>276.75</v>
      </c>
      <c r="AY637">
        <v>262.48</v>
      </c>
      <c r="BB637">
        <v>72</v>
      </c>
    </row>
    <row r="638" spans="1:54" x14ac:dyDescent="0.25">
      <c r="A638" t="s">
        <v>2495</v>
      </c>
      <c r="B638" s="216" t="str">
        <f t="shared" si="13"/>
        <v xml:space="preserve">VBD18SM      </v>
      </c>
      <c r="C638" s="216" t="s">
        <v>1427</v>
      </c>
      <c r="E638" t="s">
        <v>168</v>
      </c>
      <c r="H638" t="s">
        <v>2495</v>
      </c>
      <c r="I638" t="s">
        <v>2378</v>
      </c>
      <c r="J638" t="s">
        <v>803</v>
      </c>
      <c r="K638" t="s">
        <v>808</v>
      </c>
      <c r="L638">
        <v>999.48</v>
      </c>
      <c r="M638">
        <v>355.42</v>
      </c>
      <c r="N638">
        <v>319.83</v>
      </c>
      <c r="O638">
        <v>290.75</v>
      </c>
      <c r="P638">
        <v>275.76</v>
      </c>
      <c r="Q638">
        <v>80</v>
      </c>
      <c r="AU638">
        <v>999.48</v>
      </c>
      <c r="AV638">
        <v>355.42</v>
      </c>
      <c r="AW638">
        <v>319.83</v>
      </c>
      <c r="AX638">
        <v>290.75</v>
      </c>
      <c r="AY638">
        <v>275.76</v>
      </c>
      <c r="BB638">
        <v>80</v>
      </c>
    </row>
    <row r="639" spans="1:54" x14ac:dyDescent="0.25">
      <c r="A639" t="s">
        <v>2496</v>
      </c>
      <c r="B639" s="216" t="str">
        <f t="shared" si="13"/>
        <v xml:space="preserve">VBD21SM      </v>
      </c>
      <c r="C639" s="216" t="s">
        <v>1428</v>
      </c>
      <c r="E639" t="s">
        <v>302</v>
      </c>
      <c r="H639" t="s">
        <v>2496</v>
      </c>
      <c r="I639" t="s">
        <v>2378</v>
      </c>
      <c r="J639" t="s">
        <v>803</v>
      </c>
      <c r="K639" t="s">
        <v>808</v>
      </c>
      <c r="L639">
        <v>1028.8499999999999</v>
      </c>
      <c r="M639">
        <v>365.86</v>
      </c>
      <c r="N639">
        <v>329.23</v>
      </c>
      <c r="O639">
        <v>299.29000000000002</v>
      </c>
      <c r="P639">
        <v>283.86</v>
      </c>
      <c r="Q639">
        <v>86</v>
      </c>
      <c r="AU639">
        <v>1028.8499999999999</v>
      </c>
      <c r="AV639">
        <v>365.86</v>
      </c>
      <c r="AW639">
        <v>329.23</v>
      </c>
      <c r="AX639">
        <v>299.29000000000002</v>
      </c>
      <c r="AY639">
        <v>283.86</v>
      </c>
      <c r="BB639">
        <v>86</v>
      </c>
    </row>
    <row r="640" spans="1:54" x14ac:dyDescent="0.25">
      <c r="A640" t="s">
        <v>2497</v>
      </c>
      <c r="B640" s="216" t="str">
        <f t="shared" si="13"/>
        <v xml:space="preserve">VBD24SM      </v>
      </c>
      <c r="C640" s="216" t="s">
        <v>1429</v>
      </c>
      <c r="E640" t="s">
        <v>304</v>
      </c>
      <c r="H640" t="s">
        <v>2497</v>
      </c>
      <c r="I640" t="s">
        <v>2378</v>
      </c>
      <c r="J640" t="s">
        <v>803</v>
      </c>
      <c r="K640" t="s">
        <v>808</v>
      </c>
      <c r="L640">
        <v>1088.72</v>
      </c>
      <c r="M640">
        <v>387.15</v>
      </c>
      <c r="N640">
        <v>348.39</v>
      </c>
      <c r="O640">
        <v>316.70999999999998</v>
      </c>
      <c r="P640">
        <v>300.38</v>
      </c>
      <c r="Q640">
        <v>94</v>
      </c>
      <c r="AU640">
        <v>1088.72</v>
      </c>
      <c r="AV640">
        <v>387.15</v>
      </c>
      <c r="AW640">
        <v>348.39</v>
      </c>
      <c r="AX640">
        <v>316.70999999999998</v>
      </c>
      <c r="AY640">
        <v>300.38</v>
      </c>
      <c r="BB640">
        <v>94</v>
      </c>
    </row>
    <row r="641" spans="1:54" x14ac:dyDescent="0.25">
      <c r="A641" t="s">
        <v>2498</v>
      </c>
      <c r="B641" s="216" t="str">
        <f t="shared" si="13"/>
        <v xml:space="preserve">VBD27SM      </v>
      </c>
      <c r="C641" s="216" t="s">
        <v>1430</v>
      </c>
      <c r="E641" t="s">
        <v>705</v>
      </c>
      <c r="H641" t="s">
        <v>2498</v>
      </c>
      <c r="I641" t="s">
        <v>2378</v>
      </c>
      <c r="J641" t="s">
        <v>803</v>
      </c>
      <c r="K641" t="s">
        <v>808</v>
      </c>
      <c r="L641">
        <v>1099.21</v>
      </c>
      <c r="M641">
        <v>390.88</v>
      </c>
      <c r="N641">
        <v>351.75</v>
      </c>
      <c r="O641">
        <v>319.76</v>
      </c>
      <c r="P641">
        <v>303.27</v>
      </c>
      <c r="Q641">
        <v>102</v>
      </c>
      <c r="AU641">
        <v>1099.21</v>
      </c>
      <c r="AV641">
        <v>390.88</v>
      </c>
      <c r="AW641">
        <v>351.75</v>
      </c>
      <c r="AX641">
        <v>319.76</v>
      </c>
      <c r="AY641">
        <v>303.27</v>
      </c>
      <c r="BB641">
        <v>102</v>
      </c>
    </row>
    <row r="642" spans="1:54" x14ac:dyDescent="0.25">
      <c r="A642" t="s">
        <v>2499</v>
      </c>
      <c r="B642" s="216" t="str">
        <f t="shared" si="13"/>
        <v xml:space="preserve">VBD30SM      </v>
      </c>
      <c r="C642" s="216" t="s">
        <v>1431</v>
      </c>
      <c r="E642" t="s">
        <v>706</v>
      </c>
      <c r="H642" t="s">
        <v>2499</v>
      </c>
      <c r="I642" t="s">
        <v>2378</v>
      </c>
      <c r="J642" t="s">
        <v>803</v>
      </c>
      <c r="K642" t="s">
        <v>808</v>
      </c>
      <c r="L642">
        <v>1133.8900000000001</v>
      </c>
      <c r="M642">
        <v>403.21</v>
      </c>
      <c r="N642">
        <v>362.85</v>
      </c>
      <c r="O642">
        <v>329.85</v>
      </c>
      <c r="P642">
        <v>312.83999999999997</v>
      </c>
      <c r="Q642">
        <v>108</v>
      </c>
      <c r="AU642">
        <v>1133.8900000000001</v>
      </c>
      <c r="AV642">
        <v>403.21</v>
      </c>
      <c r="AW642">
        <v>362.85</v>
      </c>
      <c r="AX642">
        <v>329.85</v>
      </c>
      <c r="AY642">
        <v>312.83999999999997</v>
      </c>
      <c r="BB642">
        <v>108</v>
      </c>
    </row>
    <row r="643" spans="1:54" x14ac:dyDescent="0.25">
      <c r="A643" t="s">
        <v>2500</v>
      </c>
      <c r="B643" s="216" t="str">
        <f t="shared" si="13"/>
        <v xml:space="preserve">VB12SM       </v>
      </c>
      <c r="C643" s="216" t="s">
        <v>1417</v>
      </c>
      <c r="E643" t="s">
        <v>150</v>
      </c>
      <c r="H643" t="s">
        <v>2500</v>
      </c>
      <c r="I643" t="s">
        <v>2378</v>
      </c>
      <c r="J643" t="s">
        <v>803</v>
      </c>
      <c r="K643" t="s">
        <v>808</v>
      </c>
      <c r="L643">
        <v>484.12</v>
      </c>
      <c r="M643">
        <v>172.15</v>
      </c>
      <c r="N643">
        <v>154.91999999999999</v>
      </c>
      <c r="O643">
        <v>140.83000000000001</v>
      </c>
      <c r="P643">
        <v>133.57</v>
      </c>
      <c r="Q643">
        <v>48</v>
      </c>
      <c r="AU643">
        <v>484.12</v>
      </c>
      <c r="AV643">
        <v>172.15</v>
      </c>
      <c r="AW643">
        <v>154.91999999999999</v>
      </c>
      <c r="AX643">
        <v>140.83000000000001</v>
      </c>
      <c r="AY643">
        <v>133.57</v>
      </c>
      <c r="BB643">
        <v>48</v>
      </c>
    </row>
    <row r="644" spans="1:54" x14ac:dyDescent="0.25">
      <c r="A644" t="s">
        <v>2501</v>
      </c>
      <c r="B644" s="216" t="str">
        <f t="shared" si="13"/>
        <v xml:space="preserve">VB15SM       </v>
      </c>
      <c r="C644" s="216" t="s">
        <v>1418</v>
      </c>
      <c r="E644" t="s">
        <v>158</v>
      </c>
      <c r="H644" t="s">
        <v>2501</v>
      </c>
      <c r="I644" t="s">
        <v>2378</v>
      </c>
      <c r="J644" t="s">
        <v>803</v>
      </c>
      <c r="K644" t="s">
        <v>808</v>
      </c>
      <c r="L644">
        <v>505.9</v>
      </c>
      <c r="M644">
        <v>179.9</v>
      </c>
      <c r="N644">
        <v>161.88999999999999</v>
      </c>
      <c r="O644">
        <v>147.16999999999999</v>
      </c>
      <c r="P644">
        <v>139.58000000000001</v>
      </c>
      <c r="Q644">
        <v>54</v>
      </c>
      <c r="AU644">
        <v>505.9</v>
      </c>
      <c r="AV644">
        <v>179.9</v>
      </c>
      <c r="AW644">
        <v>161.88999999999999</v>
      </c>
      <c r="AX644">
        <v>147.16999999999999</v>
      </c>
      <c r="AY644">
        <v>139.58000000000001</v>
      </c>
      <c r="BB644">
        <v>54</v>
      </c>
    </row>
    <row r="645" spans="1:54" x14ac:dyDescent="0.25">
      <c r="A645" t="s">
        <v>2502</v>
      </c>
      <c r="B645" s="216" t="str">
        <f t="shared" si="13"/>
        <v xml:space="preserve">VB18SM       </v>
      </c>
      <c r="C645" s="216" t="s">
        <v>1419</v>
      </c>
      <c r="E645" t="s">
        <v>167</v>
      </c>
      <c r="H645" t="s">
        <v>2502</v>
      </c>
      <c r="I645" t="s">
        <v>2378</v>
      </c>
      <c r="J645" t="s">
        <v>803</v>
      </c>
      <c r="K645" t="s">
        <v>808</v>
      </c>
      <c r="L645">
        <v>532.71</v>
      </c>
      <c r="M645">
        <v>189.43</v>
      </c>
      <c r="N645">
        <v>170.47</v>
      </c>
      <c r="O645">
        <v>154.97</v>
      </c>
      <c r="P645">
        <v>146.97999999999999</v>
      </c>
      <c r="Q645">
        <v>60</v>
      </c>
      <c r="AU645">
        <v>532.71</v>
      </c>
      <c r="AV645">
        <v>189.43</v>
      </c>
      <c r="AW645">
        <v>170.47</v>
      </c>
      <c r="AX645">
        <v>154.97</v>
      </c>
      <c r="AY645">
        <v>146.97999999999999</v>
      </c>
      <c r="BB645">
        <v>60</v>
      </c>
    </row>
    <row r="646" spans="1:54" x14ac:dyDescent="0.25">
      <c r="A646" t="s">
        <v>2503</v>
      </c>
      <c r="B646" s="216" t="str">
        <f t="shared" si="13"/>
        <v xml:space="preserve">VB21SM       </v>
      </c>
      <c r="C646" s="216" t="s">
        <v>1420</v>
      </c>
      <c r="E646" t="s">
        <v>700</v>
      </c>
      <c r="H646" t="s">
        <v>2503</v>
      </c>
      <c r="I646" t="s">
        <v>2378</v>
      </c>
      <c r="J646" t="s">
        <v>803</v>
      </c>
      <c r="K646" t="s">
        <v>808</v>
      </c>
      <c r="L646">
        <v>554.57000000000005</v>
      </c>
      <c r="M646">
        <v>197.21</v>
      </c>
      <c r="N646">
        <v>177.46</v>
      </c>
      <c r="O646">
        <v>161.32</v>
      </c>
      <c r="P646">
        <v>153.01</v>
      </c>
      <c r="Q646">
        <v>66</v>
      </c>
      <c r="AU646">
        <v>554.57000000000005</v>
      </c>
      <c r="AV646">
        <v>197.21</v>
      </c>
      <c r="AW646">
        <v>177.46</v>
      </c>
      <c r="AX646">
        <v>161.32</v>
      </c>
      <c r="AY646">
        <v>153.01</v>
      </c>
      <c r="BB646">
        <v>66</v>
      </c>
    </row>
    <row r="647" spans="1:54" x14ac:dyDescent="0.25">
      <c r="A647" t="s">
        <v>2504</v>
      </c>
      <c r="B647" s="216" t="str">
        <f t="shared" si="13"/>
        <v xml:space="preserve">VB24SM       </v>
      </c>
      <c r="C647" s="216" t="s">
        <v>1421</v>
      </c>
      <c r="E647" t="s">
        <v>701</v>
      </c>
      <c r="H647" t="s">
        <v>2504</v>
      </c>
      <c r="I647" t="s">
        <v>2378</v>
      </c>
      <c r="J647" t="s">
        <v>803</v>
      </c>
      <c r="K647" t="s">
        <v>808</v>
      </c>
      <c r="L647">
        <v>626.36</v>
      </c>
      <c r="M647">
        <v>222.73</v>
      </c>
      <c r="N647">
        <v>200.44</v>
      </c>
      <c r="O647">
        <v>182.21</v>
      </c>
      <c r="P647">
        <v>172.81</v>
      </c>
      <c r="Q647">
        <v>72</v>
      </c>
      <c r="AU647">
        <v>626.36</v>
      </c>
      <c r="AV647">
        <v>222.73</v>
      </c>
      <c r="AW647">
        <v>200.44</v>
      </c>
      <c r="AX647">
        <v>182.21</v>
      </c>
      <c r="AY647">
        <v>172.81</v>
      </c>
      <c r="BB647">
        <v>72</v>
      </c>
    </row>
    <row r="648" spans="1:54" x14ac:dyDescent="0.25">
      <c r="A648" t="s">
        <v>2505</v>
      </c>
      <c r="B648" s="216" t="str">
        <f t="shared" si="13"/>
        <v xml:space="preserve">VB27SM       </v>
      </c>
      <c r="C648" s="216" t="s">
        <v>1422</v>
      </c>
      <c r="E648" t="s">
        <v>702</v>
      </c>
      <c r="H648" t="s">
        <v>2505</v>
      </c>
      <c r="I648" t="s">
        <v>2378</v>
      </c>
      <c r="J648" t="s">
        <v>803</v>
      </c>
      <c r="K648" t="s">
        <v>808</v>
      </c>
      <c r="L648">
        <v>649.05999999999995</v>
      </c>
      <c r="M648">
        <v>230.81</v>
      </c>
      <c r="N648">
        <v>207.7</v>
      </c>
      <c r="O648">
        <v>188.81</v>
      </c>
      <c r="P648">
        <v>179.08</v>
      </c>
      <c r="Q648">
        <v>78</v>
      </c>
      <c r="AU648">
        <v>649.05999999999995</v>
      </c>
      <c r="AV648">
        <v>230.81</v>
      </c>
      <c r="AW648">
        <v>207.7</v>
      </c>
      <c r="AX648">
        <v>188.81</v>
      </c>
      <c r="AY648">
        <v>179.08</v>
      </c>
      <c r="BB648">
        <v>78</v>
      </c>
    </row>
    <row r="649" spans="1:54" x14ac:dyDescent="0.25">
      <c r="A649" t="s">
        <v>2506</v>
      </c>
      <c r="B649" s="216" t="str">
        <f t="shared" si="13"/>
        <v xml:space="preserve">VB30SM       </v>
      </c>
      <c r="C649" s="216" t="s">
        <v>1423</v>
      </c>
      <c r="E649" t="s">
        <v>703</v>
      </c>
      <c r="H649" t="s">
        <v>2506</v>
      </c>
      <c r="I649" t="s">
        <v>2378</v>
      </c>
      <c r="J649" t="s">
        <v>803</v>
      </c>
      <c r="K649" t="s">
        <v>808</v>
      </c>
      <c r="L649">
        <v>663.93</v>
      </c>
      <c r="M649">
        <v>236.09</v>
      </c>
      <c r="N649">
        <v>212.46</v>
      </c>
      <c r="O649">
        <v>193.14</v>
      </c>
      <c r="P649">
        <v>183.18</v>
      </c>
      <c r="Q649">
        <v>83</v>
      </c>
      <c r="AU649">
        <v>663.93</v>
      </c>
      <c r="AV649">
        <v>236.09</v>
      </c>
      <c r="AW649">
        <v>212.46</v>
      </c>
      <c r="AX649">
        <v>193.14</v>
      </c>
      <c r="AY649">
        <v>183.18</v>
      </c>
      <c r="BB649">
        <v>83</v>
      </c>
    </row>
    <row r="650" spans="1:54" x14ac:dyDescent="0.25">
      <c r="A650" t="s">
        <v>2507</v>
      </c>
      <c r="B650" s="216" t="str">
        <f t="shared" si="13"/>
        <v xml:space="preserve">VB33SM       </v>
      </c>
      <c r="C650" s="216" t="s">
        <v>1424</v>
      </c>
      <c r="E650" t="s">
        <v>704</v>
      </c>
      <c r="H650" t="s">
        <v>2507</v>
      </c>
      <c r="I650" t="s">
        <v>2378</v>
      </c>
      <c r="J650" t="s">
        <v>803</v>
      </c>
      <c r="K650" t="s">
        <v>808</v>
      </c>
      <c r="L650">
        <v>713.67</v>
      </c>
      <c r="M650">
        <v>253.78</v>
      </c>
      <c r="N650">
        <v>228.37</v>
      </c>
      <c r="O650">
        <v>207.61</v>
      </c>
      <c r="P650">
        <v>196.9</v>
      </c>
      <c r="Q650">
        <v>90</v>
      </c>
      <c r="AU650">
        <v>713.67</v>
      </c>
      <c r="AV650">
        <v>253.78</v>
      </c>
      <c r="AW650">
        <v>228.37</v>
      </c>
      <c r="AX650">
        <v>207.61</v>
      </c>
      <c r="AY650">
        <v>196.9</v>
      </c>
      <c r="BB650">
        <v>90</v>
      </c>
    </row>
    <row r="651" spans="1:54" x14ac:dyDescent="0.25">
      <c r="A651" t="s">
        <v>2508</v>
      </c>
      <c r="B651" s="216" t="str">
        <f t="shared" si="13"/>
        <v xml:space="preserve">VSB21SM      </v>
      </c>
      <c r="C651" s="216" t="s">
        <v>1432</v>
      </c>
      <c r="E651" t="s">
        <v>707</v>
      </c>
      <c r="H651" t="s">
        <v>2508</v>
      </c>
      <c r="I651" t="s">
        <v>2378</v>
      </c>
      <c r="J651" t="s">
        <v>803</v>
      </c>
      <c r="K651" t="s">
        <v>808</v>
      </c>
      <c r="L651">
        <v>327.89</v>
      </c>
      <c r="M651">
        <v>116.6</v>
      </c>
      <c r="N651">
        <v>104.93</v>
      </c>
      <c r="O651">
        <v>95.38</v>
      </c>
      <c r="P651">
        <v>90.47</v>
      </c>
      <c r="Q651">
        <v>52</v>
      </c>
      <c r="AU651">
        <v>327.89</v>
      </c>
      <c r="AV651">
        <v>116.6</v>
      </c>
      <c r="AW651">
        <v>104.93</v>
      </c>
      <c r="AX651">
        <v>95.38</v>
      </c>
      <c r="AY651">
        <v>90.47</v>
      </c>
      <c r="BB651">
        <v>52</v>
      </c>
    </row>
    <row r="652" spans="1:54" x14ac:dyDescent="0.25">
      <c r="A652" t="s">
        <v>2509</v>
      </c>
      <c r="B652" s="216" t="str">
        <f t="shared" si="13"/>
        <v xml:space="preserve">VSB24SM      </v>
      </c>
      <c r="C652" s="216" t="s">
        <v>1433</v>
      </c>
      <c r="E652" t="s">
        <v>181</v>
      </c>
      <c r="H652" t="s">
        <v>2509</v>
      </c>
      <c r="I652" t="s">
        <v>2378</v>
      </c>
      <c r="J652" t="s">
        <v>803</v>
      </c>
      <c r="K652" t="s">
        <v>808</v>
      </c>
      <c r="L652">
        <v>387.27</v>
      </c>
      <c r="M652">
        <v>137.71</v>
      </c>
      <c r="N652">
        <v>123.93</v>
      </c>
      <c r="O652">
        <v>112.66</v>
      </c>
      <c r="P652">
        <v>106.85</v>
      </c>
      <c r="Q652">
        <v>57</v>
      </c>
      <c r="AU652">
        <v>387.27</v>
      </c>
      <c r="AV652">
        <v>137.71</v>
      </c>
      <c r="AW652">
        <v>123.93</v>
      </c>
      <c r="AX652">
        <v>112.66</v>
      </c>
      <c r="AY652">
        <v>106.85</v>
      </c>
      <c r="BB652">
        <v>57</v>
      </c>
    </row>
    <row r="653" spans="1:54" x14ac:dyDescent="0.25">
      <c r="A653" t="s">
        <v>2510</v>
      </c>
      <c r="B653" s="216" t="str">
        <f t="shared" si="13"/>
        <v xml:space="preserve">VSB27SM      </v>
      </c>
      <c r="C653" s="216" t="s">
        <v>1434</v>
      </c>
      <c r="E653" t="s">
        <v>198</v>
      </c>
      <c r="H653" t="s">
        <v>2510</v>
      </c>
      <c r="I653" t="s">
        <v>2378</v>
      </c>
      <c r="J653" t="s">
        <v>803</v>
      </c>
      <c r="K653" t="s">
        <v>808</v>
      </c>
      <c r="L653">
        <v>408.85</v>
      </c>
      <c r="M653">
        <v>145.38999999999999</v>
      </c>
      <c r="N653">
        <v>130.83000000000001</v>
      </c>
      <c r="O653">
        <v>118.93</v>
      </c>
      <c r="P653">
        <v>112.8</v>
      </c>
      <c r="Q653">
        <v>63</v>
      </c>
      <c r="AU653">
        <v>408.85</v>
      </c>
      <c r="AV653">
        <v>145.38999999999999</v>
      </c>
      <c r="AW653">
        <v>130.83000000000001</v>
      </c>
      <c r="AX653">
        <v>118.93</v>
      </c>
      <c r="AY653">
        <v>112.8</v>
      </c>
      <c r="BB653">
        <v>63</v>
      </c>
    </row>
    <row r="654" spans="1:54" x14ac:dyDescent="0.25">
      <c r="A654" t="s">
        <v>2511</v>
      </c>
      <c r="B654" s="216" t="str">
        <f t="shared" si="13"/>
        <v xml:space="preserve">VSB30SM      </v>
      </c>
      <c r="C654" s="216" t="s">
        <v>1435</v>
      </c>
      <c r="E654" t="s">
        <v>203</v>
      </c>
      <c r="H654" t="s">
        <v>2511</v>
      </c>
      <c r="I654" t="s">
        <v>2378</v>
      </c>
      <c r="J654" t="s">
        <v>803</v>
      </c>
      <c r="K654" t="s">
        <v>808</v>
      </c>
      <c r="L654">
        <v>415.49</v>
      </c>
      <c r="M654">
        <v>147.75</v>
      </c>
      <c r="N654">
        <v>132.96</v>
      </c>
      <c r="O654">
        <v>120.87</v>
      </c>
      <c r="P654">
        <v>114.63</v>
      </c>
      <c r="Q654">
        <v>64</v>
      </c>
      <c r="AU654">
        <v>415.49</v>
      </c>
      <c r="AV654">
        <v>147.75</v>
      </c>
      <c r="AW654">
        <v>132.96</v>
      </c>
      <c r="AX654">
        <v>120.87</v>
      </c>
      <c r="AY654">
        <v>114.63</v>
      </c>
      <c r="BB654">
        <v>64</v>
      </c>
    </row>
    <row r="655" spans="1:54" x14ac:dyDescent="0.25">
      <c r="A655" t="s">
        <v>2512</v>
      </c>
      <c r="B655" s="216" t="str">
        <f t="shared" si="13"/>
        <v xml:space="preserve">VSB33SM      </v>
      </c>
      <c r="C655" s="216" t="s">
        <v>1436</v>
      </c>
      <c r="E655" t="s">
        <v>219</v>
      </c>
      <c r="H655" t="s">
        <v>2512</v>
      </c>
      <c r="I655" t="s">
        <v>2378</v>
      </c>
      <c r="J655" t="s">
        <v>803</v>
      </c>
      <c r="K655" t="s">
        <v>808</v>
      </c>
      <c r="L655">
        <v>436.22</v>
      </c>
      <c r="M655">
        <v>155.12</v>
      </c>
      <c r="N655">
        <v>139.59</v>
      </c>
      <c r="O655">
        <v>126.9</v>
      </c>
      <c r="P655">
        <v>120.35</v>
      </c>
      <c r="Q655">
        <v>70</v>
      </c>
      <c r="AU655">
        <v>436.22</v>
      </c>
      <c r="AV655">
        <v>155.12</v>
      </c>
      <c r="AW655">
        <v>139.59</v>
      </c>
      <c r="AX655">
        <v>126.9</v>
      </c>
      <c r="AY655">
        <v>120.35</v>
      </c>
      <c r="BB655">
        <v>70</v>
      </c>
    </row>
    <row r="656" spans="1:54" x14ac:dyDescent="0.25">
      <c r="A656" t="s">
        <v>2513</v>
      </c>
      <c r="B656" s="216" t="str">
        <f t="shared" si="13"/>
        <v xml:space="preserve">VSB36SM      </v>
      </c>
      <c r="C656" s="216" t="s">
        <v>1437</v>
      </c>
      <c r="E656" t="s">
        <v>225</v>
      </c>
      <c r="H656" t="s">
        <v>2513</v>
      </c>
      <c r="I656" t="s">
        <v>2378</v>
      </c>
      <c r="J656" t="s">
        <v>803</v>
      </c>
      <c r="K656" t="s">
        <v>808</v>
      </c>
      <c r="L656">
        <v>453.37</v>
      </c>
      <c r="M656">
        <v>161.22</v>
      </c>
      <c r="N656">
        <v>145.08000000000001</v>
      </c>
      <c r="O656">
        <v>131.88999999999999</v>
      </c>
      <c r="P656">
        <v>125.09</v>
      </c>
      <c r="Q656">
        <v>75</v>
      </c>
      <c r="AU656">
        <v>453.37</v>
      </c>
      <c r="AV656">
        <v>161.22</v>
      </c>
      <c r="AW656">
        <v>145.08000000000001</v>
      </c>
      <c r="AX656">
        <v>131.88999999999999</v>
      </c>
      <c r="AY656">
        <v>125.09</v>
      </c>
      <c r="BB656">
        <v>75</v>
      </c>
    </row>
    <row r="657" spans="1:54" x14ac:dyDescent="0.25">
      <c r="A657" t="s">
        <v>2514</v>
      </c>
      <c r="B657" s="216" t="str">
        <f t="shared" si="13"/>
        <v xml:space="preserve">WDC2430SM    </v>
      </c>
      <c r="C657" s="216" t="s">
        <v>1508</v>
      </c>
      <c r="E657" t="s">
        <v>214</v>
      </c>
      <c r="H657" t="s">
        <v>2514</v>
      </c>
      <c r="I657" t="s">
        <v>2378</v>
      </c>
      <c r="J657" t="s">
        <v>803</v>
      </c>
      <c r="K657" t="s">
        <v>809</v>
      </c>
      <c r="L657">
        <v>367.51</v>
      </c>
      <c r="M657">
        <v>130.69</v>
      </c>
      <c r="N657">
        <v>117.6</v>
      </c>
      <c r="O657">
        <v>106.91</v>
      </c>
      <c r="P657">
        <v>101.4</v>
      </c>
      <c r="Q657">
        <v>79</v>
      </c>
      <c r="AU657">
        <v>367.51</v>
      </c>
      <c r="AV657">
        <v>130.69</v>
      </c>
      <c r="AW657">
        <v>117.6</v>
      </c>
      <c r="AX657">
        <v>106.91</v>
      </c>
      <c r="AY657">
        <v>101.4</v>
      </c>
      <c r="BB657">
        <v>79</v>
      </c>
    </row>
    <row r="658" spans="1:54" x14ac:dyDescent="0.25">
      <c r="A658" t="s">
        <v>2515</v>
      </c>
      <c r="B658" s="216" t="str">
        <f t="shared" si="13"/>
        <v xml:space="preserve">WDC2436SM    </v>
      </c>
      <c r="C658" s="216" t="s">
        <v>1509</v>
      </c>
      <c r="E658" t="s">
        <v>236</v>
      </c>
      <c r="H658" t="s">
        <v>2515</v>
      </c>
      <c r="I658" t="s">
        <v>2378</v>
      </c>
      <c r="J658" t="s">
        <v>803</v>
      </c>
      <c r="K658" t="s">
        <v>809</v>
      </c>
      <c r="L658">
        <v>388.84</v>
      </c>
      <c r="M658">
        <v>138.27000000000001</v>
      </c>
      <c r="N658">
        <v>124.43</v>
      </c>
      <c r="O658">
        <v>113.11</v>
      </c>
      <c r="P658">
        <v>107.28</v>
      </c>
      <c r="Q658">
        <v>87</v>
      </c>
      <c r="AU658">
        <v>388.84</v>
      </c>
      <c r="AV658">
        <v>138.27000000000001</v>
      </c>
      <c r="AW658">
        <v>124.43</v>
      </c>
      <c r="AX658">
        <v>113.11</v>
      </c>
      <c r="AY658">
        <v>107.28</v>
      </c>
      <c r="BB658">
        <v>87</v>
      </c>
    </row>
    <row r="659" spans="1:54" x14ac:dyDescent="0.25">
      <c r="A659" t="s">
        <v>2516</v>
      </c>
      <c r="B659" s="216" t="str">
        <f t="shared" si="13"/>
        <v xml:space="preserve">WDC2439SM    </v>
      </c>
      <c r="C659" s="216" t="s">
        <v>1510</v>
      </c>
      <c r="E659" t="s">
        <v>721</v>
      </c>
      <c r="H659" t="s">
        <v>2516</v>
      </c>
      <c r="I659" t="s">
        <v>2378</v>
      </c>
      <c r="J659" t="s">
        <v>803</v>
      </c>
      <c r="K659" t="s">
        <v>809</v>
      </c>
      <c r="L659">
        <v>422.48</v>
      </c>
      <c r="M659">
        <v>150.22999999999999</v>
      </c>
      <c r="N659">
        <v>135.19</v>
      </c>
      <c r="O659">
        <v>122.9</v>
      </c>
      <c r="P659">
        <v>116.56</v>
      </c>
      <c r="Q659">
        <v>100</v>
      </c>
      <c r="AU659">
        <v>422.48</v>
      </c>
      <c r="AV659">
        <v>150.22999999999999</v>
      </c>
      <c r="AW659">
        <v>135.19</v>
      </c>
      <c r="AX659">
        <v>122.9</v>
      </c>
      <c r="AY659">
        <v>116.56</v>
      </c>
      <c r="BB659">
        <v>100</v>
      </c>
    </row>
    <row r="660" spans="1:54" x14ac:dyDescent="0.25">
      <c r="A660" t="s">
        <v>2517</v>
      </c>
      <c r="B660" s="216" t="str">
        <f t="shared" si="13"/>
        <v xml:space="preserve">WDC2442SM    </v>
      </c>
      <c r="C660" s="216" t="s">
        <v>1511</v>
      </c>
      <c r="E660" t="s">
        <v>248</v>
      </c>
      <c r="H660" t="s">
        <v>2517</v>
      </c>
      <c r="I660" t="s">
        <v>2378</v>
      </c>
      <c r="J660" t="s">
        <v>803</v>
      </c>
      <c r="K660" t="s">
        <v>809</v>
      </c>
      <c r="L660">
        <v>439.07</v>
      </c>
      <c r="M660">
        <v>156.13</v>
      </c>
      <c r="N660">
        <v>140.5</v>
      </c>
      <c r="O660">
        <v>127.73</v>
      </c>
      <c r="P660">
        <v>121.14</v>
      </c>
      <c r="Q660">
        <v>108</v>
      </c>
      <c r="AU660">
        <v>439.07</v>
      </c>
      <c r="AV660">
        <v>156.13</v>
      </c>
      <c r="AW660">
        <v>140.5</v>
      </c>
      <c r="AX660">
        <v>127.73</v>
      </c>
      <c r="AY660">
        <v>121.14</v>
      </c>
      <c r="BB660">
        <v>108</v>
      </c>
    </row>
    <row r="661" spans="1:54" x14ac:dyDescent="0.25">
      <c r="A661" t="s">
        <v>2518</v>
      </c>
      <c r="B661" s="216" t="str">
        <f t="shared" si="13"/>
        <v xml:space="preserve">WLU3012SM    </v>
      </c>
      <c r="C661" s="216" t="s">
        <v>1518</v>
      </c>
      <c r="E661" t="s">
        <v>728</v>
      </c>
      <c r="H661" t="s">
        <v>2518</v>
      </c>
      <c r="I661" t="s">
        <v>2378</v>
      </c>
      <c r="J661" t="s">
        <v>803</v>
      </c>
      <c r="K661" t="s">
        <v>809</v>
      </c>
      <c r="L661">
        <v>808.14</v>
      </c>
      <c r="M661">
        <v>287.38</v>
      </c>
      <c r="N661">
        <v>258.61</v>
      </c>
      <c r="O661">
        <v>235.09</v>
      </c>
      <c r="P661">
        <v>222.97</v>
      </c>
      <c r="Q661">
        <v>34</v>
      </c>
      <c r="AU661">
        <v>808.14</v>
      </c>
      <c r="AV661">
        <v>287.38</v>
      </c>
      <c r="AW661">
        <v>258.61</v>
      </c>
      <c r="AX661">
        <v>235.09</v>
      </c>
      <c r="AY661">
        <v>222.97</v>
      </c>
      <c r="BB661">
        <v>34</v>
      </c>
    </row>
    <row r="662" spans="1:54" x14ac:dyDescent="0.25">
      <c r="A662" t="s">
        <v>2519</v>
      </c>
      <c r="B662" s="216" t="str">
        <f t="shared" si="13"/>
        <v xml:space="preserve">WLU301224SM  </v>
      </c>
      <c r="C662" s="216" t="s">
        <v>1517</v>
      </c>
      <c r="E662" t="s">
        <v>727</v>
      </c>
      <c r="H662" t="s">
        <v>2519</v>
      </c>
      <c r="I662" t="s">
        <v>2378</v>
      </c>
      <c r="J662" t="s">
        <v>803</v>
      </c>
      <c r="K662" t="s">
        <v>809</v>
      </c>
      <c r="L662">
        <v>845.3</v>
      </c>
      <c r="M662">
        <v>300.58999999999997</v>
      </c>
      <c r="N662">
        <v>270.5</v>
      </c>
      <c r="O662">
        <v>245.9</v>
      </c>
      <c r="P662">
        <v>233.22</v>
      </c>
      <c r="Q662">
        <v>50</v>
      </c>
      <c r="AU662">
        <v>845.3</v>
      </c>
      <c r="AV662">
        <v>300.58999999999997</v>
      </c>
      <c r="AW662">
        <v>270.5</v>
      </c>
      <c r="AX662">
        <v>245.9</v>
      </c>
      <c r="AY662">
        <v>233.22</v>
      </c>
      <c r="BB662">
        <v>50</v>
      </c>
    </row>
    <row r="663" spans="1:54" x14ac:dyDescent="0.25">
      <c r="A663" t="s">
        <v>2520</v>
      </c>
      <c r="B663" s="216" t="str">
        <f t="shared" si="13"/>
        <v xml:space="preserve">WLU3015SM    </v>
      </c>
      <c r="C663" s="216" t="s">
        <v>1520</v>
      </c>
      <c r="E663" t="s">
        <v>730</v>
      </c>
      <c r="H663" t="s">
        <v>2520</v>
      </c>
      <c r="I663" t="s">
        <v>2378</v>
      </c>
      <c r="J663" t="s">
        <v>803</v>
      </c>
      <c r="K663" t="s">
        <v>809</v>
      </c>
      <c r="L663">
        <v>823.47</v>
      </c>
      <c r="M663">
        <v>292.83</v>
      </c>
      <c r="N663">
        <v>263.51</v>
      </c>
      <c r="O663">
        <v>239.55</v>
      </c>
      <c r="P663">
        <v>227.2</v>
      </c>
      <c r="Q663">
        <v>37</v>
      </c>
      <c r="AU663">
        <v>823.47</v>
      </c>
      <c r="AV663">
        <v>292.83</v>
      </c>
      <c r="AW663">
        <v>263.51</v>
      </c>
      <c r="AX663">
        <v>239.55</v>
      </c>
      <c r="AY663">
        <v>227.2</v>
      </c>
      <c r="BB663">
        <v>37</v>
      </c>
    </row>
    <row r="664" spans="1:54" x14ac:dyDescent="0.25">
      <c r="A664" t="s">
        <v>2521</v>
      </c>
      <c r="B664" s="216" t="str">
        <f t="shared" si="13"/>
        <v xml:space="preserve">WLU301524SM  </v>
      </c>
      <c r="C664" s="216" t="s">
        <v>1519</v>
      </c>
      <c r="E664" t="s">
        <v>729</v>
      </c>
      <c r="H664" t="s">
        <v>2521</v>
      </c>
      <c r="I664" t="s">
        <v>2378</v>
      </c>
      <c r="J664" t="s">
        <v>803</v>
      </c>
      <c r="K664" t="s">
        <v>809</v>
      </c>
      <c r="L664">
        <v>857.22</v>
      </c>
      <c r="M664">
        <v>304.83</v>
      </c>
      <c r="N664">
        <v>274.31</v>
      </c>
      <c r="O664">
        <v>249.37</v>
      </c>
      <c r="P664">
        <v>236.51</v>
      </c>
      <c r="Q664">
        <v>53</v>
      </c>
      <c r="AU664">
        <v>857.22</v>
      </c>
      <c r="AV664">
        <v>304.83</v>
      </c>
      <c r="AW664">
        <v>274.31</v>
      </c>
      <c r="AX664">
        <v>249.37</v>
      </c>
      <c r="AY664">
        <v>236.51</v>
      </c>
      <c r="BB664">
        <v>53</v>
      </c>
    </row>
    <row r="665" spans="1:54" x14ac:dyDescent="0.25">
      <c r="A665" t="s">
        <v>2522</v>
      </c>
      <c r="B665" s="216" t="str">
        <f t="shared" si="13"/>
        <v xml:space="preserve">WLU3018SM    </v>
      </c>
      <c r="C665" s="216" t="s">
        <v>1522</v>
      </c>
      <c r="E665" t="s">
        <v>732</v>
      </c>
      <c r="H665" t="s">
        <v>2522</v>
      </c>
      <c r="I665" t="s">
        <v>2378</v>
      </c>
      <c r="J665" t="s">
        <v>803</v>
      </c>
      <c r="K665" t="s">
        <v>809</v>
      </c>
      <c r="L665">
        <v>890.82</v>
      </c>
      <c r="M665">
        <v>316.77999999999997</v>
      </c>
      <c r="N665">
        <v>285.06</v>
      </c>
      <c r="O665">
        <v>259.14</v>
      </c>
      <c r="P665">
        <v>245.78</v>
      </c>
      <c r="Q665">
        <v>41</v>
      </c>
      <c r="AU665">
        <v>890.82</v>
      </c>
      <c r="AV665">
        <v>316.77999999999997</v>
      </c>
      <c r="AW665">
        <v>285.06</v>
      </c>
      <c r="AX665">
        <v>259.14</v>
      </c>
      <c r="AY665">
        <v>245.78</v>
      </c>
      <c r="BB665">
        <v>41</v>
      </c>
    </row>
    <row r="666" spans="1:54" x14ac:dyDescent="0.25">
      <c r="A666" t="s">
        <v>2523</v>
      </c>
      <c r="B666" s="216" t="str">
        <f t="shared" si="13"/>
        <v xml:space="preserve">WLU301824SM  </v>
      </c>
      <c r="C666" s="216" t="s">
        <v>1521</v>
      </c>
      <c r="E666" t="s">
        <v>731</v>
      </c>
      <c r="H666" t="s">
        <v>2523</v>
      </c>
      <c r="I666" t="s">
        <v>2378</v>
      </c>
      <c r="J666" t="s">
        <v>803</v>
      </c>
      <c r="K666" t="s">
        <v>809</v>
      </c>
      <c r="L666">
        <v>926.93</v>
      </c>
      <c r="M666">
        <v>329.62</v>
      </c>
      <c r="N666">
        <v>296.62</v>
      </c>
      <c r="O666">
        <v>269.64</v>
      </c>
      <c r="P666">
        <v>255.74</v>
      </c>
      <c r="Q666">
        <v>59</v>
      </c>
      <c r="AU666">
        <v>926.93</v>
      </c>
      <c r="AV666">
        <v>329.62</v>
      </c>
      <c r="AW666">
        <v>296.62</v>
      </c>
      <c r="AX666">
        <v>269.64</v>
      </c>
      <c r="AY666">
        <v>255.74</v>
      </c>
      <c r="BB666">
        <v>59</v>
      </c>
    </row>
    <row r="667" spans="1:54" x14ac:dyDescent="0.25">
      <c r="A667" t="s">
        <v>2524</v>
      </c>
      <c r="B667" s="216" t="str">
        <f t="shared" si="13"/>
        <v xml:space="preserve">WLU3021SM    </v>
      </c>
      <c r="C667" s="216" t="s">
        <v>1524</v>
      </c>
      <c r="E667" t="s">
        <v>734</v>
      </c>
      <c r="H667" t="s">
        <v>2524</v>
      </c>
      <c r="I667" t="s">
        <v>2378</v>
      </c>
      <c r="J667" t="s">
        <v>803</v>
      </c>
      <c r="K667" t="s">
        <v>809</v>
      </c>
      <c r="L667">
        <v>914.74</v>
      </c>
      <c r="M667">
        <v>325.27999999999997</v>
      </c>
      <c r="N667">
        <v>292.72000000000003</v>
      </c>
      <c r="O667">
        <v>266.10000000000002</v>
      </c>
      <c r="P667">
        <v>252.38</v>
      </c>
      <c r="Q667">
        <v>48</v>
      </c>
      <c r="AU667">
        <v>914.74</v>
      </c>
      <c r="AV667">
        <v>325.27999999999997</v>
      </c>
      <c r="AW667">
        <v>292.72000000000003</v>
      </c>
      <c r="AX667">
        <v>266.10000000000002</v>
      </c>
      <c r="AY667">
        <v>252.38</v>
      </c>
      <c r="BB667">
        <v>48</v>
      </c>
    </row>
    <row r="668" spans="1:54" x14ac:dyDescent="0.25">
      <c r="A668" t="s">
        <v>2525</v>
      </c>
      <c r="B668" s="216" t="str">
        <f t="shared" si="13"/>
        <v xml:space="preserve">WLU302124SM  </v>
      </c>
      <c r="C668" s="216" t="s">
        <v>1523</v>
      </c>
      <c r="E668" t="s">
        <v>733</v>
      </c>
      <c r="H668" t="s">
        <v>2525</v>
      </c>
      <c r="I668" t="s">
        <v>2378</v>
      </c>
      <c r="J668" t="s">
        <v>803</v>
      </c>
      <c r="K668" t="s">
        <v>809</v>
      </c>
      <c r="L668">
        <v>943.76</v>
      </c>
      <c r="M668">
        <v>335.6</v>
      </c>
      <c r="N668">
        <v>302</v>
      </c>
      <c r="O668">
        <v>274.54000000000002</v>
      </c>
      <c r="P668">
        <v>260.38</v>
      </c>
      <c r="Q668">
        <v>63</v>
      </c>
      <c r="AU668">
        <v>943.76</v>
      </c>
      <c r="AV668">
        <v>335.6</v>
      </c>
      <c r="AW668">
        <v>302</v>
      </c>
      <c r="AX668">
        <v>274.54000000000002</v>
      </c>
      <c r="AY668">
        <v>260.38</v>
      </c>
      <c r="BB668">
        <v>63</v>
      </c>
    </row>
    <row r="669" spans="1:54" x14ac:dyDescent="0.25">
      <c r="A669" t="s">
        <v>2526</v>
      </c>
      <c r="B669" s="216" t="str">
        <f t="shared" si="13"/>
        <v xml:space="preserve">WLU3024SM    </v>
      </c>
      <c r="C669" s="216" t="s">
        <v>1526</v>
      </c>
      <c r="E669" t="s">
        <v>736</v>
      </c>
      <c r="H669" t="s">
        <v>2526</v>
      </c>
      <c r="I669" t="s">
        <v>2378</v>
      </c>
      <c r="J669" t="s">
        <v>803</v>
      </c>
      <c r="K669" t="s">
        <v>809</v>
      </c>
      <c r="L669">
        <v>927.89</v>
      </c>
      <c r="M669">
        <v>329.96</v>
      </c>
      <c r="N669">
        <v>296.93</v>
      </c>
      <c r="O669">
        <v>269.92</v>
      </c>
      <c r="P669">
        <v>256.01</v>
      </c>
      <c r="Q669">
        <v>52</v>
      </c>
      <c r="AU669">
        <v>927.89</v>
      </c>
      <c r="AV669">
        <v>329.96</v>
      </c>
      <c r="AW669">
        <v>296.93</v>
      </c>
      <c r="AX669">
        <v>269.92</v>
      </c>
      <c r="AY669">
        <v>256.01</v>
      </c>
      <c r="BB669">
        <v>52</v>
      </c>
    </row>
    <row r="670" spans="1:54" x14ac:dyDescent="0.25">
      <c r="A670" t="s">
        <v>2527</v>
      </c>
      <c r="B670" s="216" t="str">
        <f t="shared" si="13"/>
        <v xml:space="preserve">WLU302424SM  </v>
      </c>
      <c r="C670" s="216" t="s">
        <v>1525</v>
      </c>
      <c r="E670" t="s">
        <v>735</v>
      </c>
      <c r="H670" t="s">
        <v>2527</v>
      </c>
      <c r="I670" t="s">
        <v>2378</v>
      </c>
      <c r="J670" t="s">
        <v>803</v>
      </c>
      <c r="K670" t="s">
        <v>809</v>
      </c>
      <c r="L670">
        <v>961.64</v>
      </c>
      <c r="M670">
        <v>341.96</v>
      </c>
      <c r="N670">
        <v>307.73</v>
      </c>
      <c r="O670">
        <v>279.74</v>
      </c>
      <c r="P670">
        <v>265.32</v>
      </c>
      <c r="Q670">
        <v>69</v>
      </c>
      <c r="AU670">
        <v>961.64</v>
      </c>
      <c r="AV670">
        <v>341.96</v>
      </c>
      <c r="AW670">
        <v>307.73</v>
      </c>
      <c r="AX670">
        <v>279.74</v>
      </c>
      <c r="AY670">
        <v>265.32</v>
      </c>
      <c r="BB670">
        <v>69</v>
      </c>
    </row>
    <row r="671" spans="1:54" x14ac:dyDescent="0.25">
      <c r="A671" t="s">
        <v>2528</v>
      </c>
      <c r="B671" s="216" t="str">
        <f t="shared" si="13"/>
        <v xml:space="preserve">WLU3312SM    </v>
      </c>
      <c r="C671" s="216" t="s">
        <v>1528</v>
      </c>
      <c r="E671" t="s">
        <v>738</v>
      </c>
      <c r="H671" t="s">
        <v>2528</v>
      </c>
      <c r="I671" t="s">
        <v>2378</v>
      </c>
      <c r="J671" t="s">
        <v>803</v>
      </c>
      <c r="K671" t="s">
        <v>809</v>
      </c>
      <c r="L671">
        <v>818.15</v>
      </c>
      <c r="M671">
        <v>290.93</v>
      </c>
      <c r="N671">
        <v>261.81</v>
      </c>
      <c r="O671">
        <v>238</v>
      </c>
      <c r="P671">
        <v>225.73</v>
      </c>
      <c r="Q671">
        <v>36</v>
      </c>
      <c r="AU671">
        <v>818.15</v>
      </c>
      <c r="AV671">
        <v>290.93</v>
      </c>
      <c r="AW671">
        <v>261.81</v>
      </c>
      <c r="AX671">
        <v>238</v>
      </c>
      <c r="AY671">
        <v>225.73</v>
      </c>
      <c r="BB671">
        <v>36</v>
      </c>
    </row>
    <row r="672" spans="1:54" x14ac:dyDescent="0.25">
      <c r="A672" t="s">
        <v>2529</v>
      </c>
      <c r="B672" s="216" t="str">
        <f t="shared" si="13"/>
        <v xml:space="preserve">WLU331224SM  </v>
      </c>
      <c r="C672" s="216" t="s">
        <v>1527</v>
      </c>
      <c r="E672" t="s">
        <v>737</v>
      </c>
      <c r="H672" t="s">
        <v>2529</v>
      </c>
      <c r="I672" t="s">
        <v>2378</v>
      </c>
      <c r="J672" t="s">
        <v>803</v>
      </c>
      <c r="K672" t="s">
        <v>809</v>
      </c>
      <c r="L672">
        <v>854.26</v>
      </c>
      <c r="M672">
        <v>303.77999999999997</v>
      </c>
      <c r="N672">
        <v>273.36</v>
      </c>
      <c r="O672">
        <v>248.5</v>
      </c>
      <c r="P672">
        <v>235.69</v>
      </c>
      <c r="Q672">
        <v>54</v>
      </c>
      <c r="AU672">
        <v>854.26</v>
      </c>
      <c r="AV672">
        <v>303.77999999999997</v>
      </c>
      <c r="AW672">
        <v>273.36</v>
      </c>
      <c r="AX672">
        <v>248.5</v>
      </c>
      <c r="AY672">
        <v>235.69</v>
      </c>
      <c r="BB672">
        <v>54</v>
      </c>
    </row>
    <row r="673" spans="1:54" x14ac:dyDescent="0.25">
      <c r="A673" t="s">
        <v>2530</v>
      </c>
      <c r="B673" s="216" t="str">
        <f t="shared" si="13"/>
        <v xml:space="preserve">WLU3315SM    </v>
      </c>
      <c r="C673" s="216" t="s">
        <v>1530</v>
      </c>
      <c r="E673" t="s">
        <v>740</v>
      </c>
      <c r="H673" t="s">
        <v>2530</v>
      </c>
      <c r="I673" t="s">
        <v>2378</v>
      </c>
      <c r="J673" t="s">
        <v>803</v>
      </c>
      <c r="K673" t="s">
        <v>809</v>
      </c>
      <c r="L673">
        <v>855.97</v>
      </c>
      <c r="M673">
        <v>304.38</v>
      </c>
      <c r="N673">
        <v>273.91000000000003</v>
      </c>
      <c r="O673">
        <v>249</v>
      </c>
      <c r="P673">
        <v>236.16</v>
      </c>
      <c r="Q673">
        <v>39</v>
      </c>
      <c r="AU673">
        <v>855.97</v>
      </c>
      <c r="AV673">
        <v>304.38</v>
      </c>
      <c r="AW673">
        <v>273.91000000000003</v>
      </c>
      <c r="AX673">
        <v>249</v>
      </c>
      <c r="AY673">
        <v>236.16</v>
      </c>
      <c r="BB673">
        <v>39</v>
      </c>
    </row>
    <row r="674" spans="1:54" x14ac:dyDescent="0.25">
      <c r="A674" t="s">
        <v>2531</v>
      </c>
      <c r="B674" s="216" t="str">
        <f t="shared" si="13"/>
        <v xml:space="preserve">WLU331524SM  </v>
      </c>
      <c r="C674" s="216" t="s">
        <v>1529</v>
      </c>
      <c r="E674" t="s">
        <v>739</v>
      </c>
      <c r="H674" t="s">
        <v>2531</v>
      </c>
      <c r="I674" t="s">
        <v>2378</v>
      </c>
      <c r="J674" t="s">
        <v>803</v>
      </c>
      <c r="K674" t="s">
        <v>809</v>
      </c>
      <c r="L674">
        <v>894.45</v>
      </c>
      <c r="M674">
        <v>318.07</v>
      </c>
      <c r="N674">
        <v>286.22000000000003</v>
      </c>
      <c r="O674">
        <v>260.2</v>
      </c>
      <c r="P674">
        <v>246.78</v>
      </c>
      <c r="Q674">
        <v>58</v>
      </c>
      <c r="AU674">
        <v>894.45</v>
      </c>
      <c r="AV674">
        <v>318.07</v>
      </c>
      <c r="AW674">
        <v>286.22000000000003</v>
      </c>
      <c r="AX674">
        <v>260.2</v>
      </c>
      <c r="AY674">
        <v>246.78</v>
      </c>
      <c r="BB674">
        <v>58</v>
      </c>
    </row>
    <row r="675" spans="1:54" x14ac:dyDescent="0.25">
      <c r="A675" t="s">
        <v>2532</v>
      </c>
      <c r="B675" s="216" t="str">
        <f t="shared" si="13"/>
        <v xml:space="preserve">WLU3318SM    </v>
      </c>
      <c r="C675" s="216" t="s">
        <v>1532</v>
      </c>
      <c r="E675" t="s">
        <v>742</v>
      </c>
      <c r="H675" t="s">
        <v>2532</v>
      </c>
      <c r="I675" t="s">
        <v>2378</v>
      </c>
      <c r="J675" t="s">
        <v>803</v>
      </c>
      <c r="K675" t="s">
        <v>809</v>
      </c>
      <c r="L675">
        <v>896.62</v>
      </c>
      <c r="M675">
        <v>318.83999999999997</v>
      </c>
      <c r="N675">
        <v>286.92</v>
      </c>
      <c r="O675">
        <v>260.83</v>
      </c>
      <c r="P675">
        <v>247.38</v>
      </c>
      <c r="Q675">
        <v>42</v>
      </c>
      <c r="AU675">
        <v>896.62</v>
      </c>
      <c r="AV675">
        <v>318.83999999999997</v>
      </c>
      <c r="AW675">
        <v>286.92</v>
      </c>
      <c r="AX675">
        <v>260.83</v>
      </c>
      <c r="AY675">
        <v>247.38</v>
      </c>
      <c r="BB675">
        <v>42</v>
      </c>
    </row>
    <row r="676" spans="1:54" x14ac:dyDescent="0.25">
      <c r="A676" t="s">
        <v>2533</v>
      </c>
      <c r="B676" s="216" t="str">
        <f t="shared" si="13"/>
        <v xml:space="preserve">WLU331824SM  </v>
      </c>
      <c r="C676" s="216" t="s">
        <v>1531</v>
      </c>
      <c r="E676" t="s">
        <v>741</v>
      </c>
      <c r="H676" t="s">
        <v>2533</v>
      </c>
      <c r="I676" t="s">
        <v>2378</v>
      </c>
      <c r="J676" t="s">
        <v>803</v>
      </c>
      <c r="K676" t="s">
        <v>809</v>
      </c>
      <c r="L676">
        <v>937.46</v>
      </c>
      <c r="M676">
        <v>333.36</v>
      </c>
      <c r="N676">
        <v>299.99</v>
      </c>
      <c r="O676">
        <v>272.70999999999998</v>
      </c>
      <c r="P676">
        <v>258.64999999999998</v>
      </c>
      <c r="Q676">
        <v>63</v>
      </c>
      <c r="AU676">
        <v>937.46</v>
      </c>
      <c r="AV676">
        <v>333.36</v>
      </c>
      <c r="AW676">
        <v>299.99</v>
      </c>
      <c r="AX676">
        <v>272.70999999999998</v>
      </c>
      <c r="AY676">
        <v>258.64999999999998</v>
      </c>
      <c r="BB676">
        <v>63</v>
      </c>
    </row>
    <row r="677" spans="1:54" x14ac:dyDescent="0.25">
      <c r="A677" t="s">
        <v>2534</v>
      </c>
      <c r="B677" s="216" t="str">
        <f t="shared" si="13"/>
        <v xml:space="preserve">WLU3321SM    </v>
      </c>
      <c r="C677" s="216" t="s">
        <v>1534</v>
      </c>
      <c r="E677" t="s">
        <v>744</v>
      </c>
      <c r="H677" t="s">
        <v>2534</v>
      </c>
      <c r="I677" t="s">
        <v>2378</v>
      </c>
      <c r="J677" t="s">
        <v>803</v>
      </c>
      <c r="K677" t="s">
        <v>809</v>
      </c>
      <c r="L677">
        <v>928.68</v>
      </c>
      <c r="M677">
        <v>330.24</v>
      </c>
      <c r="N677">
        <v>297.18</v>
      </c>
      <c r="O677">
        <v>270.14999999999998</v>
      </c>
      <c r="P677">
        <v>256.22000000000003</v>
      </c>
      <c r="Q677">
        <v>53</v>
      </c>
      <c r="AU677">
        <v>928.68</v>
      </c>
      <c r="AV677">
        <v>330.24</v>
      </c>
      <c r="AW677">
        <v>297.18</v>
      </c>
      <c r="AX677">
        <v>270.14999999999998</v>
      </c>
      <c r="AY677">
        <v>256.22000000000003</v>
      </c>
      <c r="BB677">
        <v>53</v>
      </c>
    </row>
    <row r="678" spans="1:54" x14ac:dyDescent="0.25">
      <c r="A678" t="s">
        <v>2535</v>
      </c>
      <c r="B678" s="216" t="str">
        <f t="shared" si="13"/>
        <v xml:space="preserve">WLU332124SM  </v>
      </c>
      <c r="C678" s="216" t="s">
        <v>1533</v>
      </c>
      <c r="E678" t="s">
        <v>743</v>
      </c>
      <c r="H678" t="s">
        <v>2535</v>
      </c>
      <c r="I678" t="s">
        <v>2378</v>
      </c>
      <c r="J678" t="s">
        <v>803</v>
      </c>
      <c r="K678" t="s">
        <v>809</v>
      </c>
      <c r="L678">
        <v>985.44</v>
      </c>
      <c r="M678">
        <v>350.42</v>
      </c>
      <c r="N678">
        <v>315.33999999999997</v>
      </c>
      <c r="O678">
        <v>286.66000000000003</v>
      </c>
      <c r="P678">
        <v>271.88</v>
      </c>
      <c r="Q678">
        <v>81</v>
      </c>
      <c r="AU678">
        <v>985.44</v>
      </c>
      <c r="AV678">
        <v>350.42</v>
      </c>
      <c r="AW678">
        <v>315.33999999999997</v>
      </c>
      <c r="AX678">
        <v>286.66000000000003</v>
      </c>
      <c r="AY678">
        <v>271.88</v>
      </c>
      <c r="BB678">
        <v>81</v>
      </c>
    </row>
    <row r="679" spans="1:54" x14ac:dyDescent="0.25">
      <c r="A679" t="s">
        <v>2536</v>
      </c>
      <c r="B679" s="216" t="str">
        <f t="shared" si="13"/>
        <v xml:space="preserve">WLU3324SM    </v>
      </c>
      <c r="C679" s="216" t="s">
        <v>1536</v>
      </c>
      <c r="E679" t="s">
        <v>746</v>
      </c>
      <c r="H679" t="s">
        <v>2536</v>
      </c>
      <c r="I679" t="s">
        <v>2378</v>
      </c>
      <c r="J679" t="s">
        <v>803</v>
      </c>
      <c r="K679" t="s">
        <v>809</v>
      </c>
      <c r="L679">
        <v>940.26</v>
      </c>
      <c r="M679">
        <v>334.36</v>
      </c>
      <c r="N679">
        <v>300.88</v>
      </c>
      <c r="O679">
        <v>273.52</v>
      </c>
      <c r="P679">
        <v>259.42</v>
      </c>
      <c r="Q679">
        <v>56</v>
      </c>
      <c r="AU679">
        <v>940.26</v>
      </c>
      <c r="AV679">
        <v>334.36</v>
      </c>
      <c r="AW679">
        <v>300.88</v>
      </c>
      <c r="AX679">
        <v>273.52</v>
      </c>
      <c r="AY679">
        <v>259.42</v>
      </c>
      <c r="BB679">
        <v>56</v>
      </c>
    </row>
    <row r="680" spans="1:54" x14ac:dyDescent="0.25">
      <c r="A680" t="s">
        <v>2537</v>
      </c>
      <c r="B680" s="216" t="str">
        <f t="shared" si="13"/>
        <v xml:space="preserve">WLU332424SM  </v>
      </c>
      <c r="C680" s="216" t="s">
        <v>1535</v>
      </c>
      <c r="E680" t="s">
        <v>745</v>
      </c>
      <c r="H680" t="s">
        <v>2537</v>
      </c>
      <c r="I680" t="s">
        <v>2378</v>
      </c>
      <c r="J680" t="s">
        <v>803</v>
      </c>
      <c r="K680" t="s">
        <v>809</v>
      </c>
      <c r="L680">
        <v>974.01</v>
      </c>
      <c r="M680">
        <v>346.36</v>
      </c>
      <c r="N680">
        <v>311.68</v>
      </c>
      <c r="O680">
        <v>283.33999999999997</v>
      </c>
      <c r="P680">
        <v>268.73</v>
      </c>
      <c r="Q680">
        <v>72</v>
      </c>
      <c r="AU680">
        <v>974.01</v>
      </c>
      <c r="AV680">
        <v>346.36</v>
      </c>
      <c r="AW680">
        <v>311.68</v>
      </c>
      <c r="AX680">
        <v>283.33999999999997</v>
      </c>
      <c r="AY680">
        <v>268.73</v>
      </c>
      <c r="BB680">
        <v>72</v>
      </c>
    </row>
    <row r="681" spans="1:54" x14ac:dyDescent="0.25">
      <c r="A681" t="s">
        <v>2538</v>
      </c>
      <c r="B681" s="216" t="str">
        <f t="shared" si="13"/>
        <v xml:space="preserve">WLU3612SM    </v>
      </c>
      <c r="C681" s="216" t="s">
        <v>1538</v>
      </c>
      <c r="E681" t="s">
        <v>748</v>
      </c>
      <c r="H681" t="s">
        <v>2538</v>
      </c>
      <c r="I681" t="s">
        <v>2378</v>
      </c>
      <c r="J681" t="s">
        <v>803</v>
      </c>
      <c r="K681" t="s">
        <v>809</v>
      </c>
      <c r="L681">
        <v>826.31</v>
      </c>
      <c r="M681">
        <v>293.83999999999997</v>
      </c>
      <c r="N681">
        <v>264.42</v>
      </c>
      <c r="O681">
        <v>240.37</v>
      </c>
      <c r="P681">
        <v>227.98</v>
      </c>
      <c r="Q681">
        <v>39</v>
      </c>
      <c r="AU681">
        <v>826.31</v>
      </c>
      <c r="AV681">
        <v>293.83999999999997</v>
      </c>
      <c r="AW681">
        <v>264.42</v>
      </c>
      <c r="AX681">
        <v>240.37</v>
      </c>
      <c r="AY681">
        <v>227.98</v>
      </c>
      <c r="BB681">
        <v>39</v>
      </c>
    </row>
    <row r="682" spans="1:54" x14ac:dyDescent="0.25">
      <c r="A682" t="s">
        <v>2539</v>
      </c>
      <c r="B682" s="216" t="str">
        <f t="shared" ref="B682:B745" si="14">RIGHT(A682,LEN(A682)-3)</f>
        <v xml:space="preserve">WLU361224SM  </v>
      </c>
      <c r="C682" s="216" t="s">
        <v>1537</v>
      </c>
      <c r="E682" t="s">
        <v>747</v>
      </c>
      <c r="H682" t="s">
        <v>2539</v>
      </c>
      <c r="I682" t="s">
        <v>2378</v>
      </c>
      <c r="J682" t="s">
        <v>803</v>
      </c>
      <c r="K682" t="s">
        <v>809</v>
      </c>
      <c r="L682">
        <v>862.42</v>
      </c>
      <c r="M682">
        <v>306.68</v>
      </c>
      <c r="N682">
        <v>275.97000000000003</v>
      </c>
      <c r="O682">
        <v>250.88</v>
      </c>
      <c r="P682">
        <v>237.94</v>
      </c>
      <c r="Q682">
        <v>57</v>
      </c>
      <c r="AU682">
        <v>862.42</v>
      </c>
      <c r="AV682">
        <v>306.68</v>
      </c>
      <c r="AW682">
        <v>275.97000000000003</v>
      </c>
      <c r="AX682">
        <v>250.88</v>
      </c>
      <c r="AY682">
        <v>237.94</v>
      </c>
      <c r="BB682">
        <v>57</v>
      </c>
    </row>
    <row r="683" spans="1:54" x14ac:dyDescent="0.25">
      <c r="A683" t="s">
        <v>2540</v>
      </c>
      <c r="B683" s="216" t="str">
        <f t="shared" si="14"/>
        <v xml:space="preserve">WLU3615SM    </v>
      </c>
      <c r="C683" s="216" t="s">
        <v>1540</v>
      </c>
      <c r="E683" t="s">
        <v>750</v>
      </c>
      <c r="H683" t="s">
        <v>2540</v>
      </c>
      <c r="I683" t="s">
        <v>2378</v>
      </c>
      <c r="J683" t="s">
        <v>803</v>
      </c>
      <c r="K683" t="s">
        <v>809</v>
      </c>
      <c r="L683">
        <v>869.91</v>
      </c>
      <c r="M683">
        <v>309.33999999999997</v>
      </c>
      <c r="N683">
        <v>278.37</v>
      </c>
      <c r="O683">
        <v>253.06</v>
      </c>
      <c r="P683">
        <v>240.01</v>
      </c>
      <c r="Q683">
        <v>43</v>
      </c>
      <c r="AU683">
        <v>869.91</v>
      </c>
      <c r="AV683">
        <v>309.33999999999997</v>
      </c>
      <c r="AW683">
        <v>278.37</v>
      </c>
      <c r="AX683">
        <v>253.06</v>
      </c>
      <c r="AY683">
        <v>240.01</v>
      </c>
      <c r="BB683">
        <v>43</v>
      </c>
    </row>
    <row r="684" spans="1:54" x14ac:dyDescent="0.25">
      <c r="A684" t="s">
        <v>2541</v>
      </c>
      <c r="B684" s="216" t="str">
        <f t="shared" si="14"/>
        <v xml:space="preserve">WLU361524SM  </v>
      </c>
      <c r="C684" s="216" t="s">
        <v>1539</v>
      </c>
      <c r="E684" t="s">
        <v>749</v>
      </c>
      <c r="H684" t="s">
        <v>2541</v>
      </c>
      <c r="I684" t="s">
        <v>2378</v>
      </c>
      <c r="J684" t="s">
        <v>803</v>
      </c>
      <c r="K684" t="s">
        <v>809</v>
      </c>
      <c r="L684">
        <v>908.39</v>
      </c>
      <c r="M684">
        <v>323.02</v>
      </c>
      <c r="N684">
        <v>290.69</v>
      </c>
      <c r="O684">
        <v>264.25</v>
      </c>
      <c r="P684">
        <v>250.63</v>
      </c>
      <c r="Q684">
        <v>62</v>
      </c>
      <c r="AU684">
        <v>908.39</v>
      </c>
      <c r="AV684">
        <v>323.02</v>
      </c>
      <c r="AW684">
        <v>290.69</v>
      </c>
      <c r="AX684">
        <v>264.25</v>
      </c>
      <c r="AY684">
        <v>250.63</v>
      </c>
      <c r="BB684">
        <v>62</v>
      </c>
    </row>
    <row r="685" spans="1:54" x14ac:dyDescent="0.25">
      <c r="A685" t="s">
        <v>2542</v>
      </c>
      <c r="B685" s="216" t="str">
        <f t="shared" si="14"/>
        <v xml:space="preserve">WLU3618SM    </v>
      </c>
      <c r="C685" s="216" t="s">
        <v>1542</v>
      </c>
      <c r="E685" t="s">
        <v>752</v>
      </c>
      <c r="H685" t="s">
        <v>2542</v>
      </c>
      <c r="I685" t="s">
        <v>2378</v>
      </c>
      <c r="J685" t="s">
        <v>803</v>
      </c>
      <c r="K685" t="s">
        <v>809</v>
      </c>
      <c r="L685">
        <v>910.55</v>
      </c>
      <c r="M685">
        <v>323.79000000000002</v>
      </c>
      <c r="N685">
        <v>291.38</v>
      </c>
      <c r="O685">
        <v>264.88</v>
      </c>
      <c r="P685">
        <v>251.22</v>
      </c>
      <c r="Q685">
        <v>47</v>
      </c>
      <c r="AU685">
        <v>910.55</v>
      </c>
      <c r="AV685">
        <v>323.79000000000002</v>
      </c>
      <c r="AW685">
        <v>291.38</v>
      </c>
      <c r="AX685">
        <v>264.88</v>
      </c>
      <c r="AY685">
        <v>251.22</v>
      </c>
      <c r="BB685">
        <v>47</v>
      </c>
    </row>
    <row r="686" spans="1:54" x14ac:dyDescent="0.25">
      <c r="A686" t="s">
        <v>2543</v>
      </c>
      <c r="B686" s="216" t="str">
        <f t="shared" si="14"/>
        <v xml:space="preserve">WLU361824SM  </v>
      </c>
      <c r="C686" s="216" t="s">
        <v>1541</v>
      </c>
      <c r="E686" t="s">
        <v>751</v>
      </c>
      <c r="H686" t="s">
        <v>2543</v>
      </c>
      <c r="I686" t="s">
        <v>2378</v>
      </c>
      <c r="J686" t="s">
        <v>803</v>
      </c>
      <c r="K686" t="s">
        <v>809</v>
      </c>
      <c r="L686">
        <v>951.4</v>
      </c>
      <c r="M686">
        <v>338.32</v>
      </c>
      <c r="N686">
        <v>304.45</v>
      </c>
      <c r="O686">
        <v>276.76</v>
      </c>
      <c r="P686">
        <v>262.49</v>
      </c>
      <c r="Q686">
        <v>64</v>
      </c>
      <c r="AU686">
        <v>951.4</v>
      </c>
      <c r="AV686">
        <v>338.32</v>
      </c>
      <c r="AW686">
        <v>304.45</v>
      </c>
      <c r="AX686">
        <v>276.76</v>
      </c>
      <c r="AY686">
        <v>262.49</v>
      </c>
      <c r="BB686">
        <v>64</v>
      </c>
    </row>
    <row r="687" spans="1:54" x14ac:dyDescent="0.25">
      <c r="A687" t="s">
        <v>2544</v>
      </c>
      <c r="B687" s="216" t="str">
        <f t="shared" si="14"/>
        <v xml:space="preserve">WLU3621SM    </v>
      </c>
      <c r="C687" s="216" t="s">
        <v>1544</v>
      </c>
      <c r="E687" t="s">
        <v>754</v>
      </c>
      <c r="H687" t="s">
        <v>2544</v>
      </c>
      <c r="I687" t="s">
        <v>2378</v>
      </c>
      <c r="J687" t="s">
        <v>803</v>
      </c>
      <c r="K687" t="s">
        <v>809</v>
      </c>
      <c r="L687">
        <v>942.7</v>
      </c>
      <c r="M687">
        <v>335.22</v>
      </c>
      <c r="N687">
        <v>301.66000000000003</v>
      </c>
      <c r="O687">
        <v>274.23</v>
      </c>
      <c r="P687">
        <v>260.08999999999997</v>
      </c>
      <c r="Q687">
        <v>57</v>
      </c>
      <c r="AU687">
        <v>942.7</v>
      </c>
      <c r="AV687">
        <v>335.22</v>
      </c>
      <c r="AW687">
        <v>301.66000000000003</v>
      </c>
      <c r="AX687">
        <v>274.23</v>
      </c>
      <c r="AY687">
        <v>260.08999999999997</v>
      </c>
      <c r="BB687">
        <v>57</v>
      </c>
    </row>
    <row r="688" spans="1:54" x14ac:dyDescent="0.25">
      <c r="A688" t="s">
        <v>2545</v>
      </c>
      <c r="B688" s="216" t="str">
        <f t="shared" si="14"/>
        <v xml:space="preserve">WLU362124SM  </v>
      </c>
      <c r="C688" s="216" t="s">
        <v>1543</v>
      </c>
      <c r="E688" t="s">
        <v>753</v>
      </c>
      <c r="H688" t="s">
        <v>2545</v>
      </c>
      <c r="I688" t="s">
        <v>2378</v>
      </c>
      <c r="J688" t="s">
        <v>803</v>
      </c>
      <c r="K688" t="s">
        <v>809</v>
      </c>
      <c r="L688">
        <v>1000.11</v>
      </c>
      <c r="M688">
        <v>355.64</v>
      </c>
      <c r="N688">
        <v>320.04000000000002</v>
      </c>
      <c r="O688">
        <v>290.93</v>
      </c>
      <c r="P688">
        <v>275.93</v>
      </c>
      <c r="Q688">
        <v>85</v>
      </c>
      <c r="AU688">
        <v>1000.11</v>
      </c>
      <c r="AV688">
        <v>355.64</v>
      </c>
      <c r="AW688">
        <v>320.04000000000002</v>
      </c>
      <c r="AX688">
        <v>290.93</v>
      </c>
      <c r="AY688">
        <v>275.93</v>
      </c>
      <c r="BB688">
        <v>85</v>
      </c>
    </row>
    <row r="689" spans="1:54" x14ac:dyDescent="0.25">
      <c r="A689" t="s">
        <v>2546</v>
      </c>
      <c r="B689" s="216" t="str">
        <f t="shared" si="14"/>
        <v xml:space="preserve">WLU3624SM    </v>
      </c>
      <c r="C689" s="216" t="s">
        <v>1546</v>
      </c>
      <c r="E689" t="s">
        <v>756</v>
      </c>
      <c r="H689" t="s">
        <v>2546</v>
      </c>
      <c r="I689" t="s">
        <v>2378</v>
      </c>
      <c r="J689" t="s">
        <v>803</v>
      </c>
      <c r="K689" t="s">
        <v>809</v>
      </c>
      <c r="L689">
        <v>954.28</v>
      </c>
      <c r="M689">
        <v>339.34</v>
      </c>
      <c r="N689">
        <v>305.37</v>
      </c>
      <c r="O689">
        <v>277.60000000000002</v>
      </c>
      <c r="P689">
        <v>263.29000000000002</v>
      </c>
      <c r="Q689">
        <v>60</v>
      </c>
      <c r="AU689">
        <v>954.28</v>
      </c>
      <c r="AV689">
        <v>339.34</v>
      </c>
      <c r="AW689">
        <v>305.37</v>
      </c>
      <c r="AX689">
        <v>277.60000000000002</v>
      </c>
      <c r="AY689">
        <v>263.29000000000002</v>
      </c>
      <c r="BB689">
        <v>60</v>
      </c>
    </row>
    <row r="690" spans="1:54" x14ac:dyDescent="0.25">
      <c r="A690" t="s">
        <v>2547</v>
      </c>
      <c r="B690" s="216" t="str">
        <f t="shared" si="14"/>
        <v xml:space="preserve">WLU362424SM  </v>
      </c>
      <c r="C690" s="216" t="s">
        <v>1545</v>
      </c>
      <c r="E690" t="s">
        <v>755</v>
      </c>
      <c r="H690" t="s">
        <v>2547</v>
      </c>
      <c r="I690" t="s">
        <v>2378</v>
      </c>
      <c r="J690" t="s">
        <v>803</v>
      </c>
      <c r="K690" t="s">
        <v>809</v>
      </c>
      <c r="L690">
        <v>1015.62</v>
      </c>
      <c r="M690">
        <v>361.15</v>
      </c>
      <c r="N690">
        <v>325</v>
      </c>
      <c r="O690">
        <v>295.44</v>
      </c>
      <c r="P690">
        <v>280.20999999999998</v>
      </c>
      <c r="Q690">
        <v>90</v>
      </c>
      <c r="AU690">
        <v>1015.62</v>
      </c>
      <c r="AV690">
        <v>361.15</v>
      </c>
      <c r="AW690">
        <v>325</v>
      </c>
      <c r="AX690">
        <v>295.44</v>
      </c>
      <c r="AY690">
        <v>280.20999999999998</v>
      </c>
      <c r="BB690">
        <v>90</v>
      </c>
    </row>
    <row r="691" spans="1:54" x14ac:dyDescent="0.25">
      <c r="A691" t="s">
        <v>2548</v>
      </c>
      <c r="B691" s="216" t="str">
        <f t="shared" si="14"/>
        <v xml:space="preserve">WSCO30SM     </v>
      </c>
      <c r="C691" s="216" t="s">
        <v>1551</v>
      </c>
      <c r="E691" t="s">
        <v>761</v>
      </c>
      <c r="H691" t="s">
        <v>2548</v>
      </c>
      <c r="I691" t="s">
        <v>2378</v>
      </c>
      <c r="J691" t="s">
        <v>803</v>
      </c>
      <c r="K691" t="s">
        <v>809</v>
      </c>
      <c r="L691">
        <v>480.1</v>
      </c>
      <c r="M691">
        <v>170.72</v>
      </c>
      <c r="N691">
        <v>153.63</v>
      </c>
      <c r="O691">
        <v>139.66</v>
      </c>
      <c r="P691">
        <v>132.46</v>
      </c>
      <c r="Q691">
        <v>70</v>
      </c>
      <c r="AU691">
        <v>480.1</v>
      </c>
      <c r="AV691">
        <v>170.72</v>
      </c>
      <c r="AW691">
        <v>153.63</v>
      </c>
      <c r="AX691">
        <v>139.66</v>
      </c>
      <c r="AY691">
        <v>132.46</v>
      </c>
      <c r="BB691">
        <v>70</v>
      </c>
    </row>
    <row r="692" spans="1:54" x14ac:dyDescent="0.25">
      <c r="A692" t="s">
        <v>2549</v>
      </c>
      <c r="B692" s="216" t="str">
        <f t="shared" si="14"/>
        <v xml:space="preserve">WSCO36SM     </v>
      </c>
      <c r="C692" s="216" t="s">
        <v>1552</v>
      </c>
      <c r="E692" t="s">
        <v>762</v>
      </c>
      <c r="H692" t="s">
        <v>2549</v>
      </c>
      <c r="I692" t="s">
        <v>2378</v>
      </c>
      <c r="J692" t="s">
        <v>803</v>
      </c>
      <c r="K692" t="s">
        <v>809</v>
      </c>
      <c r="L692">
        <v>509.99</v>
      </c>
      <c r="M692">
        <v>181.35</v>
      </c>
      <c r="N692">
        <v>163.19999999999999</v>
      </c>
      <c r="O692">
        <v>148.36000000000001</v>
      </c>
      <c r="P692">
        <v>140.71</v>
      </c>
      <c r="Q692">
        <v>76</v>
      </c>
      <c r="AU692">
        <v>509.99</v>
      </c>
      <c r="AV692">
        <v>181.35</v>
      </c>
      <c r="AW692">
        <v>163.19999999999999</v>
      </c>
      <c r="AX692">
        <v>148.36000000000001</v>
      </c>
      <c r="AY692">
        <v>140.71</v>
      </c>
      <c r="BB692">
        <v>76</v>
      </c>
    </row>
    <row r="693" spans="1:54" x14ac:dyDescent="0.25">
      <c r="A693" t="s">
        <v>2550</v>
      </c>
      <c r="B693" s="216" t="str">
        <f t="shared" si="14"/>
        <v xml:space="preserve">WSCO39SM     </v>
      </c>
      <c r="C693" s="216" t="s">
        <v>1553</v>
      </c>
      <c r="E693" t="s">
        <v>763</v>
      </c>
      <c r="H693" t="s">
        <v>2550</v>
      </c>
      <c r="I693" t="s">
        <v>2378</v>
      </c>
      <c r="J693" t="s">
        <v>803</v>
      </c>
      <c r="K693" t="s">
        <v>809</v>
      </c>
      <c r="L693">
        <v>569.76</v>
      </c>
      <c r="M693">
        <v>202.61</v>
      </c>
      <c r="N693">
        <v>182.32</v>
      </c>
      <c r="O693">
        <v>165.74</v>
      </c>
      <c r="P693">
        <v>157.19999999999999</v>
      </c>
      <c r="Q693">
        <v>88</v>
      </c>
      <c r="AU693">
        <v>569.76</v>
      </c>
      <c r="AV693">
        <v>202.61</v>
      </c>
      <c r="AW693">
        <v>182.32</v>
      </c>
      <c r="AX693">
        <v>165.74</v>
      </c>
      <c r="AY693">
        <v>157.19999999999999</v>
      </c>
      <c r="BB693">
        <v>88</v>
      </c>
    </row>
    <row r="694" spans="1:54" x14ac:dyDescent="0.25">
      <c r="A694" t="s">
        <v>2551</v>
      </c>
      <c r="B694" s="216" t="str">
        <f t="shared" si="14"/>
        <v xml:space="preserve">WSCO42SM     </v>
      </c>
      <c r="C694" s="216" t="s">
        <v>1554</v>
      </c>
      <c r="E694" t="s">
        <v>764</v>
      </c>
      <c r="H694" t="s">
        <v>2551</v>
      </c>
      <c r="I694" t="s">
        <v>2378</v>
      </c>
      <c r="J694" t="s">
        <v>803</v>
      </c>
      <c r="K694" t="s">
        <v>809</v>
      </c>
      <c r="L694">
        <v>589.71</v>
      </c>
      <c r="M694">
        <v>209.7</v>
      </c>
      <c r="N694">
        <v>188.71</v>
      </c>
      <c r="O694">
        <v>171.55</v>
      </c>
      <c r="P694">
        <v>162.69999999999999</v>
      </c>
      <c r="Q694">
        <v>92</v>
      </c>
      <c r="AU694">
        <v>589.71</v>
      </c>
      <c r="AV694">
        <v>209.7</v>
      </c>
      <c r="AW694">
        <v>188.71</v>
      </c>
      <c r="AX694">
        <v>171.55</v>
      </c>
      <c r="AY694">
        <v>162.69999999999999</v>
      </c>
      <c r="BB694">
        <v>92</v>
      </c>
    </row>
    <row r="695" spans="1:54" x14ac:dyDescent="0.25">
      <c r="A695" t="s">
        <v>2552</v>
      </c>
      <c r="B695" s="216" t="str">
        <f t="shared" si="14"/>
        <v xml:space="preserve">WSC30SM      </v>
      </c>
      <c r="C695" s="216" t="s">
        <v>1547</v>
      </c>
      <c r="E695" t="s">
        <v>757</v>
      </c>
      <c r="H695" t="s">
        <v>2552</v>
      </c>
      <c r="I695" t="s">
        <v>2378</v>
      </c>
      <c r="J695" t="s">
        <v>803</v>
      </c>
      <c r="K695" t="s">
        <v>809</v>
      </c>
      <c r="L695">
        <v>397.98</v>
      </c>
      <c r="M695">
        <v>141.52000000000001</v>
      </c>
      <c r="N695">
        <v>127.35</v>
      </c>
      <c r="O695">
        <v>115.77</v>
      </c>
      <c r="P695">
        <v>109.8</v>
      </c>
      <c r="Q695">
        <v>81</v>
      </c>
      <c r="AU695">
        <v>397.98</v>
      </c>
      <c r="AV695">
        <v>141.52000000000001</v>
      </c>
      <c r="AW695">
        <v>127.35</v>
      </c>
      <c r="AX695">
        <v>115.77</v>
      </c>
      <c r="AY695">
        <v>109.8</v>
      </c>
      <c r="BB695">
        <v>81</v>
      </c>
    </row>
    <row r="696" spans="1:54" x14ac:dyDescent="0.25">
      <c r="A696" t="s">
        <v>2553</v>
      </c>
      <c r="B696" s="216" t="str">
        <f t="shared" si="14"/>
        <v xml:space="preserve">WSC36SM      </v>
      </c>
      <c r="C696" s="216" t="s">
        <v>1548</v>
      </c>
      <c r="E696" t="s">
        <v>758</v>
      </c>
      <c r="H696" t="s">
        <v>2553</v>
      </c>
      <c r="I696" t="s">
        <v>2378</v>
      </c>
      <c r="J696" t="s">
        <v>803</v>
      </c>
      <c r="K696" t="s">
        <v>809</v>
      </c>
      <c r="L696">
        <v>428.52</v>
      </c>
      <c r="M696">
        <v>152.38</v>
      </c>
      <c r="N696">
        <v>137.13</v>
      </c>
      <c r="O696">
        <v>124.66</v>
      </c>
      <c r="P696">
        <v>118.23</v>
      </c>
      <c r="Q696">
        <v>90</v>
      </c>
      <c r="AU696">
        <v>428.52</v>
      </c>
      <c r="AV696">
        <v>152.38</v>
      </c>
      <c r="AW696">
        <v>137.13</v>
      </c>
      <c r="AX696">
        <v>124.66</v>
      </c>
      <c r="AY696">
        <v>118.23</v>
      </c>
      <c r="BB696">
        <v>90</v>
      </c>
    </row>
    <row r="697" spans="1:54" x14ac:dyDescent="0.25">
      <c r="A697" t="s">
        <v>2554</v>
      </c>
      <c r="B697" s="216" t="str">
        <f t="shared" si="14"/>
        <v xml:space="preserve">WSC39SM      </v>
      </c>
      <c r="C697" s="216" t="s">
        <v>1549</v>
      </c>
      <c r="E697" t="s">
        <v>759</v>
      </c>
      <c r="H697" t="s">
        <v>2554</v>
      </c>
      <c r="I697" t="s">
        <v>2378</v>
      </c>
      <c r="J697" t="s">
        <v>803</v>
      </c>
      <c r="K697" t="s">
        <v>809</v>
      </c>
      <c r="L697">
        <v>461.23</v>
      </c>
      <c r="M697">
        <v>164.01</v>
      </c>
      <c r="N697">
        <v>147.59</v>
      </c>
      <c r="O697">
        <v>134.16999999999999</v>
      </c>
      <c r="P697">
        <v>127.25</v>
      </c>
      <c r="Q697">
        <v>103</v>
      </c>
      <c r="AU697">
        <v>461.23</v>
      </c>
      <c r="AV697">
        <v>164.01</v>
      </c>
      <c r="AW697">
        <v>147.59</v>
      </c>
      <c r="AX697">
        <v>134.16999999999999</v>
      </c>
      <c r="AY697">
        <v>127.25</v>
      </c>
      <c r="BB697">
        <v>103</v>
      </c>
    </row>
    <row r="698" spans="1:54" x14ac:dyDescent="0.25">
      <c r="A698" t="s">
        <v>2555</v>
      </c>
      <c r="B698" s="216" t="str">
        <f t="shared" si="14"/>
        <v xml:space="preserve">WSC42SM      </v>
      </c>
      <c r="C698" s="216" t="s">
        <v>1550</v>
      </c>
      <c r="E698" t="s">
        <v>760</v>
      </c>
      <c r="H698" t="s">
        <v>2555</v>
      </c>
      <c r="I698" t="s">
        <v>2378</v>
      </c>
      <c r="J698" t="s">
        <v>803</v>
      </c>
      <c r="K698" t="s">
        <v>809</v>
      </c>
      <c r="L698">
        <v>429.58</v>
      </c>
      <c r="M698">
        <v>152.76</v>
      </c>
      <c r="N698">
        <v>137.47</v>
      </c>
      <c r="O698">
        <v>124.97</v>
      </c>
      <c r="P698">
        <v>118.52</v>
      </c>
      <c r="Q698">
        <v>115</v>
      </c>
      <c r="AU698">
        <v>429.58</v>
      </c>
      <c r="AV698">
        <v>152.76</v>
      </c>
      <c r="AW698">
        <v>137.47</v>
      </c>
      <c r="AX698">
        <v>124.97</v>
      </c>
      <c r="AY698">
        <v>118.52</v>
      </c>
      <c r="BB698">
        <v>115</v>
      </c>
    </row>
    <row r="699" spans="1:54" x14ac:dyDescent="0.25">
      <c r="A699" t="s">
        <v>2556</v>
      </c>
      <c r="B699" s="216" t="str">
        <f t="shared" si="14"/>
        <v xml:space="preserve">WSU3012SM    </v>
      </c>
      <c r="C699" s="216" t="s">
        <v>1556</v>
      </c>
      <c r="E699" t="s">
        <v>766</v>
      </c>
      <c r="H699" t="s">
        <v>2556</v>
      </c>
      <c r="I699" t="s">
        <v>2378</v>
      </c>
      <c r="J699" t="s">
        <v>803</v>
      </c>
      <c r="K699" t="s">
        <v>809</v>
      </c>
      <c r="L699">
        <v>297.64</v>
      </c>
      <c r="M699">
        <v>105.84</v>
      </c>
      <c r="N699">
        <v>95.25</v>
      </c>
      <c r="O699">
        <v>86.58</v>
      </c>
      <c r="P699">
        <v>82.12</v>
      </c>
      <c r="Q699">
        <v>32</v>
      </c>
      <c r="AU699">
        <v>297.64</v>
      </c>
      <c r="AV699">
        <v>105.84</v>
      </c>
      <c r="AW699">
        <v>95.25</v>
      </c>
      <c r="AX699">
        <v>86.58</v>
      </c>
      <c r="AY699">
        <v>82.12</v>
      </c>
      <c r="BB699">
        <v>32</v>
      </c>
    </row>
    <row r="700" spans="1:54" x14ac:dyDescent="0.25">
      <c r="A700" t="s">
        <v>2557</v>
      </c>
      <c r="B700" s="216" t="str">
        <f t="shared" si="14"/>
        <v xml:space="preserve">WSU301224SM  </v>
      </c>
      <c r="C700" s="216" t="s">
        <v>1555</v>
      </c>
      <c r="E700" t="s">
        <v>765</v>
      </c>
      <c r="H700" t="s">
        <v>2557</v>
      </c>
      <c r="I700" t="s">
        <v>2378</v>
      </c>
      <c r="J700" t="s">
        <v>803</v>
      </c>
      <c r="K700" t="s">
        <v>809</v>
      </c>
      <c r="L700">
        <v>334.8</v>
      </c>
      <c r="M700">
        <v>119.06</v>
      </c>
      <c r="N700">
        <v>107.14</v>
      </c>
      <c r="O700">
        <v>97.39</v>
      </c>
      <c r="P700">
        <v>92.37</v>
      </c>
      <c r="Q700">
        <v>48</v>
      </c>
      <c r="AU700">
        <v>334.8</v>
      </c>
      <c r="AV700">
        <v>119.06</v>
      </c>
      <c r="AW700">
        <v>107.14</v>
      </c>
      <c r="AX700">
        <v>97.39</v>
      </c>
      <c r="AY700">
        <v>92.37</v>
      </c>
      <c r="BB700">
        <v>48</v>
      </c>
    </row>
    <row r="701" spans="1:54" x14ac:dyDescent="0.25">
      <c r="A701" t="s">
        <v>2558</v>
      </c>
      <c r="B701" s="216" t="str">
        <f t="shared" si="14"/>
        <v xml:space="preserve">WSU3015SM    </v>
      </c>
      <c r="C701" s="216" t="s">
        <v>1558</v>
      </c>
      <c r="E701" t="s">
        <v>768</v>
      </c>
      <c r="H701" t="s">
        <v>2558</v>
      </c>
      <c r="I701" t="s">
        <v>2378</v>
      </c>
      <c r="J701" t="s">
        <v>803</v>
      </c>
      <c r="K701" t="s">
        <v>809</v>
      </c>
      <c r="L701">
        <v>309.22000000000003</v>
      </c>
      <c r="M701">
        <v>109.96</v>
      </c>
      <c r="N701">
        <v>98.95</v>
      </c>
      <c r="O701">
        <v>89.95</v>
      </c>
      <c r="P701">
        <v>85.31</v>
      </c>
      <c r="Q701">
        <v>35</v>
      </c>
      <c r="AU701">
        <v>309.22000000000003</v>
      </c>
      <c r="AV701">
        <v>109.96</v>
      </c>
      <c r="AW701">
        <v>98.95</v>
      </c>
      <c r="AX701">
        <v>89.95</v>
      </c>
      <c r="AY701">
        <v>85.31</v>
      </c>
      <c r="BB701">
        <v>35</v>
      </c>
    </row>
    <row r="702" spans="1:54" x14ac:dyDescent="0.25">
      <c r="A702" t="s">
        <v>2559</v>
      </c>
      <c r="B702" s="216" t="str">
        <f t="shared" si="14"/>
        <v xml:space="preserve">WSU301524SM  </v>
      </c>
      <c r="C702" s="216" t="s">
        <v>1557</v>
      </c>
      <c r="E702" t="s">
        <v>767</v>
      </c>
      <c r="H702" t="s">
        <v>2559</v>
      </c>
      <c r="I702" t="s">
        <v>2378</v>
      </c>
      <c r="J702" t="s">
        <v>803</v>
      </c>
      <c r="K702" t="s">
        <v>809</v>
      </c>
      <c r="L702">
        <v>342.97</v>
      </c>
      <c r="M702">
        <v>121.96</v>
      </c>
      <c r="N702">
        <v>109.75</v>
      </c>
      <c r="O702">
        <v>99.77</v>
      </c>
      <c r="P702">
        <v>94.63</v>
      </c>
      <c r="Q702">
        <v>51</v>
      </c>
      <c r="AU702">
        <v>342.97</v>
      </c>
      <c r="AV702">
        <v>121.96</v>
      </c>
      <c r="AW702">
        <v>109.75</v>
      </c>
      <c r="AX702">
        <v>99.77</v>
      </c>
      <c r="AY702">
        <v>94.63</v>
      </c>
      <c r="BB702">
        <v>51</v>
      </c>
    </row>
    <row r="703" spans="1:54" x14ac:dyDescent="0.25">
      <c r="A703" t="s">
        <v>2560</v>
      </c>
      <c r="B703" s="216" t="str">
        <f t="shared" si="14"/>
        <v xml:space="preserve">WSU3018SM    </v>
      </c>
      <c r="C703" s="216" t="s">
        <v>1560</v>
      </c>
      <c r="E703" t="s">
        <v>770</v>
      </c>
      <c r="H703" t="s">
        <v>2560</v>
      </c>
      <c r="I703" t="s">
        <v>2378</v>
      </c>
      <c r="J703" t="s">
        <v>803</v>
      </c>
      <c r="K703" t="s">
        <v>809</v>
      </c>
      <c r="L703">
        <v>404.57</v>
      </c>
      <c r="M703">
        <v>143.87</v>
      </c>
      <c r="N703">
        <v>129.46</v>
      </c>
      <c r="O703">
        <v>117.69</v>
      </c>
      <c r="P703">
        <v>111.62</v>
      </c>
      <c r="Q703">
        <v>39</v>
      </c>
      <c r="AU703">
        <v>404.57</v>
      </c>
      <c r="AV703">
        <v>143.87</v>
      </c>
      <c r="AW703">
        <v>129.46</v>
      </c>
      <c r="AX703">
        <v>117.69</v>
      </c>
      <c r="AY703">
        <v>111.62</v>
      </c>
      <c r="BB703">
        <v>39</v>
      </c>
    </row>
    <row r="704" spans="1:54" x14ac:dyDescent="0.25">
      <c r="A704" t="s">
        <v>2561</v>
      </c>
      <c r="B704" s="216" t="str">
        <f t="shared" si="14"/>
        <v xml:space="preserve">WSU301824SM  </v>
      </c>
      <c r="C704" s="216" t="s">
        <v>1559</v>
      </c>
      <c r="E704" t="s">
        <v>769</v>
      </c>
      <c r="H704" t="s">
        <v>2561</v>
      </c>
      <c r="I704" t="s">
        <v>2378</v>
      </c>
      <c r="J704" t="s">
        <v>803</v>
      </c>
      <c r="K704" t="s">
        <v>809</v>
      </c>
      <c r="L704">
        <v>442.25</v>
      </c>
      <c r="M704">
        <v>157.26</v>
      </c>
      <c r="N704">
        <v>141.52000000000001</v>
      </c>
      <c r="O704">
        <v>128.65</v>
      </c>
      <c r="P704">
        <v>122.02</v>
      </c>
      <c r="Q704">
        <v>57</v>
      </c>
      <c r="AU704">
        <v>442.25</v>
      </c>
      <c r="AV704">
        <v>157.26</v>
      </c>
      <c r="AW704">
        <v>141.52000000000001</v>
      </c>
      <c r="AX704">
        <v>128.65</v>
      </c>
      <c r="AY704">
        <v>122.02</v>
      </c>
      <c r="BB704">
        <v>57</v>
      </c>
    </row>
    <row r="705" spans="1:54" x14ac:dyDescent="0.25">
      <c r="A705" t="s">
        <v>2562</v>
      </c>
      <c r="B705" s="216" t="str">
        <f t="shared" si="14"/>
        <v xml:space="preserve">WSU3021SM    </v>
      </c>
      <c r="C705" s="216" t="s">
        <v>1562</v>
      </c>
      <c r="E705" t="s">
        <v>772</v>
      </c>
      <c r="H705" t="s">
        <v>2562</v>
      </c>
      <c r="I705" t="s">
        <v>2378</v>
      </c>
      <c r="J705" t="s">
        <v>803</v>
      </c>
      <c r="K705" t="s">
        <v>809</v>
      </c>
      <c r="L705">
        <v>442.49</v>
      </c>
      <c r="M705">
        <v>157.35</v>
      </c>
      <c r="N705">
        <v>141.6</v>
      </c>
      <c r="O705">
        <v>128.72</v>
      </c>
      <c r="P705">
        <v>122.08</v>
      </c>
      <c r="Q705">
        <v>46</v>
      </c>
      <c r="AU705">
        <v>442.49</v>
      </c>
      <c r="AV705">
        <v>157.35</v>
      </c>
      <c r="AW705">
        <v>141.6</v>
      </c>
      <c r="AX705">
        <v>128.72</v>
      </c>
      <c r="AY705">
        <v>122.08</v>
      </c>
      <c r="BB705">
        <v>46</v>
      </c>
    </row>
    <row r="706" spans="1:54" x14ac:dyDescent="0.25">
      <c r="A706" t="s">
        <v>2563</v>
      </c>
      <c r="B706" s="216" t="str">
        <f t="shared" si="14"/>
        <v xml:space="preserve">WSU302124SM  </v>
      </c>
      <c r="C706" s="216" t="s">
        <v>1561</v>
      </c>
      <c r="E706" t="s">
        <v>771</v>
      </c>
      <c r="H706" t="s">
        <v>2563</v>
      </c>
      <c r="I706" t="s">
        <v>2378</v>
      </c>
      <c r="J706" t="s">
        <v>803</v>
      </c>
      <c r="K706" t="s">
        <v>809</v>
      </c>
      <c r="L706">
        <v>473.88</v>
      </c>
      <c r="M706">
        <v>168.51</v>
      </c>
      <c r="N706">
        <v>151.63999999999999</v>
      </c>
      <c r="O706">
        <v>137.85</v>
      </c>
      <c r="P706">
        <v>130.74</v>
      </c>
      <c r="Q706">
        <v>62</v>
      </c>
      <c r="AU706">
        <v>473.88</v>
      </c>
      <c r="AV706">
        <v>168.51</v>
      </c>
      <c r="AW706">
        <v>151.63999999999999</v>
      </c>
      <c r="AX706">
        <v>137.85</v>
      </c>
      <c r="AY706">
        <v>130.74</v>
      </c>
      <c r="BB706">
        <v>62</v>
      </c>
    </row>
    <row r="707" spans="1:54" x14ac:dyDescent="0.25">
      <c r="A707" t="s">
        <v>2564</v>
      </c>
      <c r="B707" s="216" t="str">
        <f t="shared" si="14"/>
        <v xml:space="preserve">WSU3024SM    </v>
      </c>
      <c r="C707" s="216" t="s">
        <v>1564</v>
      </c>
      <c r="E707" t="s">
        <v>774</v>
      </c>
      <c r="H707" t="s">
        <v>2564</v>
      </c>
      <c r="I707" t="s">
        <v>2378</v>
      </c>
      <c r="J707" t="s">
        <v>803</v>
      </c>
      <c r="K707" t="s">
        <v>809</v>
      </c>
      <c r="L707">
        <v>696.02</v>
      </c>
      <c r="M707">
        <v>247.51</v>
      </c>
      <c r="N707">
        <v>222.73</v>
      </c>
      <c r="O707">
        <v>202.47</v>
      </c>
      <c r="P707">
        <v>192.03</v>
      </c>
      <c r="Q707">
        <v>50</v>
      </c>
      <c r="AU707">
        <v>696.02</v>
      </c>
      <c r="AV707">
        <v>247.51</v>
      </c>
      <c r="AW707">
        <v>222.73</v>
      </c>
      <c r="AX707">
        <v>202.47</v>
      </c>
      <c r="AY707">
        <v>192.03</v>
      </c>
      <c r="BB707">
        <v>50</v>
      </c>
    </row>
    <row r="708" spans="1:54" x14ac:dyDescent="0.25">
      <c r="A708" t="s">
        <v>2565</v>
      </c>
      <c r="B708" s="216" t="str">
        <f t="shared" si="14"/>
        <v xml:space="preserve">WSU302424SM  </v>
      </c>
      <c r="C708" s="216" t="s">
        <v>1563</v>
      </c>
      <c r="E708" t="s">
        <v>773</v>
      </c>
      <c r="H708" t="s">
        <v>2565</v>
      </c>
      <c r="I708" t="s">
        <v>2378</v>
      </c>
      <c r="J708" t="s">
        <v>803</v>
      </c>
      <c r="K708" t="s">
        <v>809</v>
      </c>
      <c r="L708">
        <v>727.4</v>
      </c>
      <c r="M708">
        <v>258.66000000000003</v>
      </c>
      <c r="N708">
        <v>232.77</v>
      </c>
      <c r="O708">
        <v>211.6</v>
      </c>
      <c r="P708">
        <v>200.69</v>
      </c>
      <c r="Q708">
        <v>66</v>
      </c>
      <c r="AU708">
        <v>727.4</v>
      </c>
      <c r="AV708">
        <v>258.66000000000003</v>
      </c>
      <c r="AW708">
        <v>232.77</v>
      </c>
      <c r="AX708">
        <v>211.6</v>
      </c>
      <c r="AY708">
        <v>200.69</v>
      </c>
      <c r="BB708">
        <v>66</v>
      </c>
    </row>
    <row r="709" spans="1:54" x14ac:dyDescent="0.25">
      <c r="A709" t="s">
        <v>2566</v>
      </c>
      <c r="B709" s="216" t="str">
        <f t="shared" si="14"/>
        <v xml:space="preserve">WSU3312SM    </v>
      </c>
      <c r="C709" s="216" t="s">
        <v>1566</v>
      </c>
      <c r="E709" t="s">
        <v>776</v>
      </c>
      <c r="H709" t="s">
        <v>2566</v>
      </c>
      <c r="I709" t="s">
        <v>2378</v>
      </c>
      <c r="J709" t="s">
        <v>803</v>
      </c>
      <c r="K709" t="s">
        <v>809</v>
      </c>
      <c r="L709">
        <v>307.64999999999998</v>
      </c>
      <c r="M709">
        <v>109.4</v>
      </c>
      <c r="N709">
        <v>98.45</v>
      </c>
      <c r="O709">
        <v>89.5</v>
      </c>
      <c r="P709">
        <v>84.88</v>
      </c>
      <c r="Q709">
        <v>34</v>
      </c>
      <c r="AU709">
        <v>307.64999999999998</v>
      </c>
      <c r="AV709">
        <v>109.4</v>
      </c>
      <c r="AW709">
        <v>98.45</v>
      </c>
      <c r="AX709">
        <v>89.5</v>
      </c>
      <c r="AY709">
        <v>84.88</v>
      </c>
      <c r="BB709">
        <v>34</v>
      </c>
    </row>
    <row r="710" spans="1:54" x14ac:dyDescent="0.25">
      <c r="A710" t="s">
        <v>2567</v>
      </c>
      <c r="B710" s="216" t="str">
        <f t="shared" si="14"/>
        <v xml:space="preserve">WSU331224SM  </v>
      </c>
      <c r="C710" s="216" t="s">
        <v>1565</v>
      </c>
      <c r="E710" t="s">
        <v>775</v>
      </c>
      <c r="H710" t="s">
        <v>2567</v>
      </c>
      <c r="I710" t="s">
        <v>2378</v>
      </c>
      <c r="J710" t="s">
        <v>803</v>
      </c>
      <c r="K710" t="s">
        <v>809</v>
      </c>
      <c r="L710">
        <v>343.76</v>
      </c>
      <c r="M710">
        <v>122.24</v>
      </c>
      <c r="N710">
        <v>110</v>
      </c>
      <c r="O710">
        <v>100</v>
      </c>
      <c r="P710">
        <v>94.84</v>
      </c>
      <c r="Q710">
        <v>52</v>
      </c>
      <c r="AU710">
        <v>343.76</v>
      </c>
      <c r="AV710">
        <v>122.24</v>
      </c>
      <c r="AW710">
        <v>110</v>
      </c>
      <c r="AX710">
        <v>100</v>
      </c>
      <c r="AY710">
        <v>94.84</v>
      </c>
      <c r="BB710">
        <v>52</v>
      </c>
    </row>
    <row r="711" spans="1:54" x14ac:dyDescent="0.25">
      <c r="A711" t="s">
        <v>2568</v>
      </c>
      <c r="B711" s="216" t="str">
        <f t="shared" si="14"/>
        <v xml:space="preserve">WSU3315SM    </v>
      </c>
      <c r="C711" s="216" t="s">
        <v>1568</v>
      </c>
      <c r="E711" t="s">
        <v>778</v>
      </c>
      <c r="H711" t="s">
        <v>2568</v>
      </c>
      <c r="I711" t="s">
        <v>2378</v>
      </c>
      <c r="J711" t="s">
        <v>803</v>
      </c>
      <c r="K711" t="s">
        <v>809</v>
      </c>
      <c r="L711">
        <v>397.22</v>
      </c>
      <c r="M711">
        <v>141.25</v>
      </c>
      <c r="N711">
        <v>127.11</v>
      </c>
      <c r="O711">
        <v>115.55</v>
      </c>
      <c r="P711">
        <v>109.59</v>
      </c>
      <c r="Q711">
        <v>37</v>
      </c>
      <c r="AU711">
        <v>397.22</v>
      </c>
      <c r="AV711">
        <v>141.25</v>
      </c>
      <c r="AW711">
        <v>127.11</v>
      </c>
      <c r="AX711">
        <v>115.55</v>
      </c>
      <c r="AY711">
        <v>109.59</v>
      </c>
      <c r="BB711">
        <v>37</v>
      </c>
    </row>
    <row r="712" spans="1:54" x14ac:dyDescent="0.25">
      <c r="A712" t="s">
        <v>2569</v>
      </c>
      <c r="B712" s="216" t="str">
        <f t="shared" si="14"/>
        <v xml:space="preserve">WSU331524SM  </v>
      </c>
      <c r="C712" s="216" t="s">
        <v>1567</v>
      </c>
      <c r="E712" t="s">
        <v>777</v>
      </c>
      <c r="H712" t="s">
        <v>2569</v>
      </c>
      <c r="I712" t="s">
        <v>2378</v>
      </c>
      <c r="J712" t="s">
        <v>803</v>
      </c>
      <c r="K712" t="s">
        <v>809</v>
      </c>
      <c r="L712">
        <v>435.7</v>
      </c>
      <c r="M712">
        <v>154.94</v>
      </c>
      <c r="N712">
        <v>139.41999999999999</v>
      </c>
      <c r="O712">
        <v>126.75</v>
      </c>
      <c r="P712">
        <v>120.21</v>
      </c>
      <c r="Q712">
        <v>56</v>
      </c>
      <c r="AU712">
        <v>435.7</v>
      </c>
      <c r="AV712">
        <v>154.94</v>
      </c>
      <c r="AW712">
        <v>139.41999999999999</v>
      </c>
      <c r="AX712">
        <v>126.75</v>
      </c>
      <c r="AY712">
        <v>120.21</v>
      </c>
      <c r="BB712">
        <v>56</v>
      </c>
    </row>
    <row r="713" spans="1:54" x14ac:dyDescent="0.25">
      <c r="A713" t="s">
        <v>2570</v>
      </c>
      <c r="B713" s="216" t="str">
        <f t="shared" si="14"/>
        <v xml:space="preserve">WSU3318SM    </v>
      </c>
      <c r="C713" s="216" t="s">
        <v>1570</v>
      </c>
      <c r="E713" t="s">
        <v>780</v>
      </c>
      <c r="H713" t="s">
        <v>2570</v>
      </c>
      <c r="I713" t="s">
        <v>2378</v>
      </c>
      <c r="J713" t="s">
        <v>803</v>
      </c>
      <c r="K713" t="s">
        <v>809</v>
      </c>
      <c r="L713">
        <v>424.37</v>
      </c>
      <c r="M713">
        <v>150.91</v>
      </c>
      <c r="N713">
        <v>135.80000000000001</v>
      </c>
      <c r="O713">
        <v>123.45</v>
      </c>
      <c r="P713">
        <v>117.08</v>
      </c>
      <c r="Q713">
        <v>40</v>
      </c>
      <c r="AU713">
        <v>424.37</v>
      </c>
      <c r="AV713">
        <v>150.91</v>
      </c>
      <c r="AW713">
        <v>135.80000000000001</v>
      </c>
      <c r="AX713">
        <v>123.45</v>
      </c>
      <c r="AY713">
        <v>117.08</v>
      </c>
      <c r="BB713">
        <v>40</v>
      </c>
    </row>
    <row r="714" spans="1:54" x14ac:dyDescent="0.25">
      <c r="A714" t="s">
        <v>2571</v>
      </c>
      <c r="B714" s="216" t="str">
        <f t="shared" si="14"/>
        <v xml:space="preserve">WSU331824SM  </v>
      </c>
      <c r="C714" s="216" t="s">
        <v>1569</v>
      </c>
      <c r="E714" t="s">
        <v>779</v>
      </c>
      <c r="H714" t="s">
        <v>2571</v>
      </c>
      <c r="I714" t="s">
        <v>2378</v>
      </c>
      <c r="J714" t="s">
        <v>803</v>
      </c>
      <c r="K714" t="s">
        <v>809</v>
      </c>
      <c r="L714">
        <v>465.21</v>
      </c>
      <c r="M714">
        <v>165.43</v>
      </c>
      <c r="N714">
        <v>148.87</v>
      </c>
      <c r="O714">
        <v>135.33000000000001</v>
      </c>
      <c r="P714">
        <v>128.35</v>
      </c>
      <c r="Q714">
        <v>61</v>
      </c>
      <c r="AU714">
        <v>465.21</v>
      </c>
      <c r="AV714">
        <v>165.43</v>
      </c>
      <c r="AW714">
        <v>148.87</v>
      </c>
      <c r="AX714">
        <v>135.33000000000001</v>
      </c>
      <c r="AY714">
        <v>128.35</v>
      </c>
      <c r="BB714">
        <v>61</v>
      </c>
    </row>
    <row r="715" spans="1:54" x14ac:dyDescent="0.25">
      <c r="A715" t="s">
        <v>2572</v>
      </c>
      <c r="B715" s="216" t="str">
        <f t="shared" si="14"/>
        <v xml:space="preserve">WSU3321SM    </v>
      </c>
      <c r="C715" s="216" t="s">
        <v>1572</v>
      </c>
      <c r="E715" t="s">
        <v>782</v>
      </c>
      <c r="H715" t="s">
        <v>2572</v>
      </c>
      <c r="I715" t="s">
        <v>2378</v>
      </c>
      <c r="J715" t="s">
        <v>803</v>
      </c>
      <c r="K715" t="s">
        <v>809</v>
      </c>
      <c r="L715">
        <v>573.05999999999995</v>
      </c>
      <c r="M715">
        <v>203.78</v>
      </c>
      <c r="N715">
        <v>183.38</v>
      </c>
      <c r="O715">
        <v>166.7</v>
      </c>
      <c r="P715">
        <v>158.11000000000001</v>
      </c>
      <c r="Q715">
        <v>51</v>
      </c>
      <c r="AU715">
        <v>573.05999999999995</v>
      </c>
      <c r="AV715">
        <v>203.78</v>
      </c>
      <c r="AW715">
        <v>183.38</v>
      </c>
      <c r="AX715">
        <v>166.7</v>
      </c>
      <c r="AY715">
        <v>158.11000000000001</v>
      </c>
      <c r="BB715">
        <v>51</v>
      </c>
    </row>
    <row r="716" spans="1:54" x14ac:dyDescent="0.25">
      <c r="A716" t="s">
        <v>2573</v>
      </c>
      <c r="B716" s="216" t="str">
        <f t="shared" si="14"/>
        <v xml:space="preserve">WSU332124SM  </v>
      </c>
      <c r="C716" s="216" t="s">
        <v>1571</v>
      </c>
      <c r="E716" t="s">
        <v>781</v>
      </c>
      <c r="H716" t="s">
        <v>2573</v>
      </c>
      <c r="I716" t="s">
        <v>2378</v>
      </c>
      <c r="J716" t="s">
        <v>803</v>
      </c>
      <c r="K716" t="s">
        <v>809</v>
      </c>
      <c r="L716">
        <v>629.82000000000005</v>
      </c>
      <c r="M716">
        <v>223.96</v>
      </c>
      <c r="N716">
        <v>201.54</v>
      </c>
      <c r="O716">
        <v>183.22</v>
      </c>
      <c r="P716">
        <v>173.77</v>
      </c>
      <c r="Q716">
        <v>79</v>
      </c>
      <c r="AU716">
        <v>629.82000000000005</v>
      </c>
      <c r="AV716">
        <v>223.96</v>
      </c>
      <c r="AW716">
        <v>201.54</v>
      </c>
      <c r="AX716">
        <v>183.22</v>
      </c>
      <c r="AY716">
        <v>173.77</v>
      </c>
      <c r="BB716">
        <v>79</v>
      </c>
    </row>
    <row r="717" spans="1:54" x14ac:dyDescent="0.25">
      <c r="A717" t="s">
        <v>2574</v>
      </c>
      <c r="B717" s="216" t="str">
        <f t="shared" si="14"/>
        <v xml:space="preserve">WSU3324SM    </v>
      </c>
      <c r="C717" s="216" t="s">
        <v>1574</v>
      </c>
      <c r="E717" t="s">
        <v>784</v>
      </c>
      <c r="H717" t="s">
        <v>2574</v>
      </c>
      <c r="I717" t="s">
        <v>2378</v>
      </c>
      <c r="J717" t="s">
        <v>803</v>
      </c>
      <c r="K717" t="s">
        <v>809</v>
      </c>
      <c r="L717">
        <v>708.38</v>
      </c>
      <c r="M717">
        <v>251.9</v>
      </c>
      <c r="N717">
        <v>226.68</v>
      </c>
      <c r="O717">
        <v>206.07</v>
      </c>
      <c r="P717">
        <v>195.44</v>
      </c>
      <c r="Q717">
        <v>54</v>
      </c>
      <c r="AU717">
        <v>708.38</v>
      </c>
      <c r="AV717">
        <v>251.9</v>
      </c>
      <c r="AW717">
        <v>226.68</v>
      </c>
      <c r="AX717">
        <v>206.07</v>
      </c>
      <c r="AY717">
        <v>195.44</v>
      </c>
      <c r="BB717">
        <v>54</v>
      </c>
    </row>
    <row r="718" spans="1:54" x14ac:dyDescent="0.25">
      <c r="A718" t="s">
        <v>2575</v>
      </c>
      <c r="B718" s="216" t="str">
        <f t="shared" si="14"/>
        <v xml:space="preserve">WSU332424SM  </v>
      </c>
      <c r="C718" s="216" t="s">
        <v>1573</v>
      </c>
      <c r="E718" t="s">
        <v>783</v>
      </c>
      <c r="H718" t="s">
        <v>2575</v>
      </c>
      <c r="I718" t="s">
        <v>2378</v>
      </c>
      <c r="J718" t="s">
        <v>803</v>
      </c>
      <c r="K718" t="s">
        <v>809</v>
      </c>
      <c r="L718">
        <v>742.13</v>
      </c>
      <c r="M718">
        <v>263.89999999999998</v>
      </c>
      <c r="N718">
        <v>237.48</v>
      </c>
      <c r="O718">
        <v>215.89</v>
      </c>
      <c r="P718">
        <v>204.75</v>
      </c>
      <c r="Q718">
        <v>70</v>
      </c>
      <c r="AU718">
        <v>742.13</v>
      </c>
      <c r="AV718">
        <v>263.89999999999998</v>
      </c>
      <c r="AW718">
        <v>237.48</v>
      </c>
      <c r="AX718">
        <v>215.89</v>
      </c>
      <c r="AY718">
        <v>204.75</v>
      </c>
      <c r="BB718">
        <v>70</v>
      </c>
    </row>
    <row r="719" spans="1:54" x14ac:dyDescent="0.25">
      <c r="A719" t="s">
        <v>2576</v>
      </c>
      <c r="B719" s="216" t="str">
        <f t="shared" si="14"/>
        <v xml:space="preserve">WSU3612SM    </v>
      </c>
      <c r="C719" s="216" t="s">
        <v>1576</v>
      </c>
      <c r="E719" t="s">
        <v>786</v>
      </c>
      <c r="H719" t="s">
        <v>2576</v>
      </c>
      <c r="I719" t="s">
        <v>2378</v>
      </c>
      <c r="J719" t="s">
        <v>803</v>
      </c>
      <c r="K719" t="s">
        <v>809</v>
      </c>
      <c r="L719">
        <v>329.81</v>
      </c>
      <c r="M719">
        <v>117.28</v>
      </c>
      <c r="N719">
        <v>105.54</v>
      </c>
      <c r="O719">
        <v>95.94</v>
      </c>
      <c r="P719">
        <v>91</v>
      </c>
      <c r="Q719">
        <v>37</v>
      </c>
      <c r="AU719">
        <v>329.81</v>
      </c>
      <c r="AV719">
        <v>117.28</v>
      </c>
      <c r="AW719">
        <v>105.54</v>
      </c>
      <c r="AX719">
        <v>95.94</v>
      </c>
      <c r="AY719">
        <v>91</v>
      </c>
      <c r="BB719">
        <v>37</v>
      </c>
    </row>
    <row r="720" spans="1:54" x14ac:dyDescent="0.25">
      <c r="A720" t="s">
        <v>2577</v>
      </c>
      <c r="B720" s="216" t="str">
        <f t="shared" si="14"/>
        <v xml:space="preserve">WSU361224SM  </v>
      </c>
      <c r="C720" s="216" t="s">
        <v>1575</v>
      </c>
      <c r="E720" t="s">
        <v>785</v>
      </c>
      <c r="H720" t="s">
        <v>2577</v>
      </c>
      <c r="I720" t="s">
        <v>2378</v>
      </c>
      <c r="J720" t="s">
        <v>803</v>
      </c>
      <c r="K720" t="s">
        <v>809</v>
      </c>
      <c r="L720">
        <v>365.92</v>
      </c>
      <c r="M720">
        <v>130.12</v>
      </c>
      <c r="N720">
        <v>117.09</v>
      </c>
      <c r="O720">
        <v>106.45</v>
      </c>
      <c r="P720">
        <v>100.96</v>
      </c>
      <c r="Q720">
        <v>55</v>
      </c>
      <c r="AU720">
        <v>365.92</v>
      </c>
      <c r="AV720">
        <v>130.12</v>
      </c>
      <c r="AW720">
        <v>117.09</v>
      </c>
      <c r="AX720">
        <v>106.45</v>
      </c>
      <c r="AY720">
        <v>100.96</v>
      </c>
      <c r="BB720">
        <v>55</v>
      </c>
    </row>
    <row r="721" spans="1:54" x14ac:dyDescent="0.25">
      <c r="A721" t="s">
        <v>2578</v>
      </c>
      <c r="B721" s="216" t="str">
        <f t="shared" si="14"/>
        <v xml:space="preserve">WSU3615SM    </v>
      </c>
      <c r="C721" s="216" t="s">
        <v>1578</v>
      </c>
      <c r="E721" t="s">
        <v>788</v>
      </c>
      <c r="H721" t="s">
        <v>2578</v>
      </c>
      <c r="I721" t="s">
        <v>2378</v>
      </c>
      <c r="J721" t="s">
        <v>803</v>
      </c>
      <c r="K721" t="s">
        <v>809</v>
      </c>
      <c r="L721">
        <v>411.16</v>
      </c>
      <c r="M721">
        <v>146.21</v>
      </c>
      <c r="N721">
        <v>131.57</v>
      </c>
      <c r="O721">
        <v>119.61</v>
      </c>
      <c r="P721">
        <v>113.44</v>
      </c>
      <c r="Q721">
        <v>41</v>
      </c>
      <c r="AU721">
        <v>411.16</v>
      </c>
      <c r="AV721">
        <v>146.21</v>
      </c>
      <c r="AW721">
        <v>131.57</v>
      </c>
      <c r="AX721">
        <v>119.61</v>
      </c>
      <c r="AY721">
        <v>113.44</v>
      </c>
      <c r="BB721">
        <v>41</v>
      </c>
    </row>
    <row r="722" spans="1:54" x14ac:dyDescent="0.25">
      <c r="A722" t="s">
        <v>2579</v>
      </c>
      <c r="B722" s="216" t="str">
        <f t="shared" si="14"/>
        <v xml:space="preserve">WSU361524SM  </v>
      </c>
      <c r="C722" s="216" t="s">
        <v>1577</v>
      </c>
      <c r="E722" t="s">
        <v>787</v>
      </c>
      <c r="H722" t="s">
        <v>2579</v>
      </c>
      <c r="I722" t="s">
        <v>2378</v>
      </c>
      <c r="J722" t="s">
        <v>803</v>
      </c>
      <c r="K722" t="s">
        <v>809</v>
      </c>
      <c r="L722">
        <v>449.64</v>
      </c>
      <c r="M722">
        <v>159.88999999999999</v>
      </c>
      <c r="N722">
        <v>143.88999999999999</v>
      </c>
      <c r="O722">
        <v>130.80000000000001</v>
      </c>
      <c r="P722">
        <v>124.06</v>
      </c>
      <c r="Q722">
        <v>60</v>
      </c>
      <c r="AU722">
        <v>449.64</v>
      </c>
      <c r="AV722">
        <v>159.88999999999999</v>
      </c>
      <c r="AW722">
        <v>143.88999999999999</v>
      </c>
      <c r="AX722">
        <v>130.80000000000001</v>
      </c>
      <c r="AY722">
        <v>124.06</v>
      </c>
      <c r="BB722">
        <v>60</v>
      </c>
    </row>
    <row r="723" spans="1:54" x14ac:dyDescent="0.25">
      <c r="A723" t="s">
        <v>2580</v>
      </c>
      <c r="B723" s="216" t="str">
        <f t="shared" si="14"/>
        <v xml:space="preserve">WSU3618SM    </v>
      </c>
      <c r="C723" s="216" t="s">
        <v>1580</v>
      </c>
      <c r="E723" t="s">
        <v>790</v>
      </c>
      <c r="H723" t="s">
        <v>2580</v>
      </c>
      <c r="I723" t="s">
        <v>2378</v>
      </c>
      <c r="J723" t="s">
        <v>803</v>
      </c>
      <c r="K723" t="s">
        <v>809</v>
      </c>
      <c r="L723">
        <v>438.3</v>
      </c>
      <c r="M723">
        <v>155.86000000000001</v>
      </c>
      <c r="N723">
        <v>140.26</v>
      </c>
      <c r="O723">
        <v>127.5</v>
      </c>
      <c r="P723">
        <v>120.93</v>
      </c>
      <c r="Q723">
        <v>45</v>
      </c>
      <c r="AU723">
        <v>438.3</v>
      </c>
      <c r="AV723">
        <v>155.86000000000001</v>
      </c>
      <c r="AW723">
        <v>140.26</v>
      </c>
      <c r="AX723">
        <v>127.5</v>
      </c>
      <c r="AY723">
        <v>120.93</v>
      </c>
      <c r="BB723">
        <v>45</v>
      </c>
    </row>
    <row r="724" spans="1:54" x14ac:dyDescent="0.25">
      <c r="A724" t="s">
        <v>2581</v>
      </c>
      <c r="B724" s="216" t="str">
        <f t="shared" si="14"/>
        <v xml:space="preserve">WSU361824SM  </v>
      </c>
      <c r="C724" s="216" t="s">
        <v>1579</v>
      </c>
      <c r="E724" t="s">
        <v>789</v>
      </c>
      <c r="H724" t="s">
        <v>2581</v>
      </c>
      <c r="I724" t="s">
        <v>2378</v>
      </c>
      <c r="J724" t="s">
        <v>803</v>
      </c>
      <c r="K724" t="s">
        <v>809</v>
      </c>
      <c r="L724">
        <v>479.15</v>
      </c>
      <c r="M724">
        <v>170.39</v>
      </c>
      <c r="N724">
        <v>153.33000000000001</v>
      </c>
      <c r="O724">
        <v>139.38999999999999</v>
      </c>
      <c r="P724">
        <v>132.19999999999999</v>
      </c>
      <c r="Q724">
        <v>65</v>
      </c>
      <c r="AU724">
        <v>479.15</v>
      </c>
      <c r="AV724">
        <v>170.39</v>
      </c>
      <c r="AW724">
        <v>153.33000000000001</v>
      </c>
      <c r="AX724">
        <v>139.38999999999999</v>
      </c>
      <c r="AY724">
        <v>132.19999999999999</v>
      </c>
      <c r="BB724">
        <v>65</v>
      </c>
    </row>
    <row r="725" spans="1:54" x14ac:dyDescent="0.25">
      <c r="A725" t="s">
        <v>2582</v>
      </c>
      <c r="B725" s="216" t="str">
        <f t="shared" si="14"/>
        <v xml:space="preserve">WSU3621SM    </v>
      </c>
      <c r="C725" s="216" t="s">
        <v>1582</v>
      </c>
      <c r="E725" t="s">
        <v>792</v>
      </c>
      <c r="H725" t="s">
        <v>2582</v>
      </c>
      <c r="I725" t="s">
        <v>2378</v>
      </c>
      <c r="J725" t="s">
        <v>803</v>
      </c>
      <c r="K725" t="s">
        <v>809</v>
      </c>
      <c r="L725">
        <v>587.08000000000004</v>
      </c>
      <c r="M725">
        <v>208.77</v>
      </c>
      <c r="N725">
        <v>187.87</v>
      </c>
      <c r="O725">
        <v>170.78</v>
      </c>
      <c r="P725">
        <v>161.97999999999999</v>
      </c>
      <c r="Q725">
        <v>55</v>
      </c>
      <c r="AU725">
        <v>587.08000000000004</v>
      </c>
      <c r="AV725">
        <v>208.77</v>
      </c>
      <c r="AW725">
        <v>187.87</v>
      </c>
      <c r="AX725">
        <v>170.78</v>
      </c>
      <c r="AY725">
        <v>161.97999999999999</v>
      </c>
      <c r="BB725">
        <v>55</v>
      </c>
    </row>
    <row r="726" spans="1:54" x14ac:dyDescent="0.25">
      <c r="A726" t="s">
        <v>2583</v>
      </c>
      <c r="B726" s="216" t="str">
        <f t="shared" si="14"/>
        <v xml:space="preserve">WSU362124SM  </v>
      </c>
      <c r="C726" s="216" t="s">
        <v>1581</v>
      </c>
      <c r="E726" t="s">
        <v>791</v>
      </c>
      <c r="H726" t="s">
        <v>2583</v>
      </c>
      <c r="I726" t="s">
        <v>2378</v>
      </c>
      <c r="J726" t="s">
        <v>803</v>
      </c>
      <c r="K726" t="s">
        <v>809</v>
      </c>
      <c r="L726">
        <v>644.48</v>
      </c>
      <c r="M726">
        <v>229.18</v>
      </c>
      <c r="N726">
        <v>206.23</v>
      </c>
      <c r="O726">
        <v>187.48</v>
      </c>
      <c r="P726">
        <v>177.81</v>
      </c>
      <c r="Q726">
        <v>83</v>
      </c>
      <c r="AU726">
        <v>644.48</v>
      </c>
      <c r="AV726">
        <v>229.18</v>
      </c>
      <c r="AW726">
        <v>206.23</v>
      </c>
      <c r="AX726">
        <v>187.48</v>
      </c>
      <c r="AY726">
        <v>177.81</v>
      </c>
      <c r="BB726">
        <v>83</v>
      </c>
    </row>
    <row r="727" spans="1:54" x14ac:dyDescent="0.25">
      <c r="A727" t="s">
        <v>2584</v>
      </c>
      <c r="B727" s="216" t="str">
        <f t="shared" si="14"/>
        <v xml:space="preserve">WSU3624SM    </v>
      </c>
      <c r="C727" s="216" t="s">
        <v>1584</v>
      </c>
      <c r="E727" t="s">
        <v>794</v>
      </c>
      <c r="H727" t="s">
        <v>2584</v>
      </c>
      <c r="I727" t="s">
        <v>2378</v>
      </c>
      <c r="J727" t="s">
        <v>803</v>
      </c>
      <c r="K727" t="s">
        <v>809</v>
      </c>
      <c r="L727">
        <v>722.4</v>
      </c>
      <c r="M727">
        <v>256.89</v>
      </c>
      <c r="N727">
        <v>231.17</v>
      </c>
      <c r="O727">
        <v>210.15</v>
      </c>
      <c r="P727">
        <v>199.31</v>
      </c>
      <c r="Q727">
        <v>58</v>
      </c>
      <c r="AU727">
        <v>722.4</v>
      </c>
      <c r="AV727">
        <v>256.89</v>
      </c>
      <c r="AW727">
        <v>231.17</v>
      </c>
      <c r="AX727">
        <v>210.15</v>
      </c>
      <c r="AY727">
        <v>199.31</v>
      </c>
      <c r="BB727">
        <v>58</v>
      </c>
    </row>
    <row r="728" spans="1:54" x14ac:dyDescent="0.25">
      <c r="A728" t="s">
        <v>2585</v>
      </c>
      <c r="B728" s="216" t="str">
        <f t="shared" si="14"/>
        <v xml:space="preserve">WSU362424SM  </v>
      </c>
      <c r="C728" s="216" t="s">
        <v>1583</v>
      </c>
      <c r="E728" t="s">
        <v>793</v>
      </c>
      <c r="H728" t="s">
        <v>2585</v>
      </c>
      <c r="I728" t="s">
        <v>2378</v>
      </c>
      <c r="J728" t="s">
        <v>803</v>
      </c>
      <c r="K728" t="s">
        <v>809</v>
      </c>
      <c r="L728">
        <v>783.75</v>
      </c>
      <c r="M728">
        <v>278.7</v>
      </c>
      <c r="N728">
        <v>250.8</v>
      </c>
      <c r="O728">
        <v>227.99</v>
      </c>
      <c r="P728">
        <v>216.24</v>
      </c>
      <c r="Q728">
        <v>88</v>
      </c>
      <c r="AU728">
        <v>783.75</v>
      </c>
      <c r="AV728">
        <v>278.7</v>
      </c>
      <c r="AW728">
        <v>250.8</v>
      </c>
      <c r="AX728">
        <v>227.99</v>
      </c>
      <c r="AY728">
        <v>216.24</v>
      </c>
      <c r="BB728">
        <v>88</v>
      </c>
    </row>
    <row r="729" spans="1:54" x14ac:dyDescent="0.25">
      <c r="A729" t="s">
        <v>2586</v>
      </c>
      <c r="B729" s="216" t="str">
        <f t="shared" si="14"/>
        <v xml:space="preserve">W0930SM      </v>
      </c>
      <c r="C729" s="216" t="s">
        <v>1438</v>
      </c>
      <c r="E729" t="s">
        <v>204</v>
      </c>
      <c r="H729" t="s">
        <v>2586</v>
      </c>
      <c r="I729" t="s">
        <v>2378</v>
      </c>
      <c r="J729" t="s">
        <v>803</v>
      </c>
      <c r="K729" t="s">
        <v>809</v>
      </c>
      <c r="L729">
        <v>228.39</v>
      </c>
      <c r="M729">
        <v>81.22</v>
      </c>
      <c r="N729">
        <v>73.09</v>
      </c>
      <c r="O729">
        <v>66.44</v>
      </c>
      <c r="P729">
        <v>63.01</v>
      </c>
      <c r="Q729">
        <v>27</v>
      </c>
      <c r="AU729">
        <v>228.39</v>
      </c>
      <c r="AV729">
        <v>81.22</v>
      </c>
      <c r="AW729">
        <v>73.09</v>
      </c>
      <c r="AX729">
        <v>66.44</v>
      </c>
      <c r="AY729">
        <v>63.01</v>
      </c>
      <c r="BB729">
        <v>27</v>
      </c>
    </row>
    <row r="730" spans="1:54" x14ac:dyDescent="0.25">
      <c r="A730" t="s">
        <v>2587</v>
      </c>
      <c r="B730" s="216" t="str">
        <f t="shared" si="14"/>
        <v xml:space="preserve">W0936SM      </v>
      </c>
      <c r="C730" s="216" t="s">
        <v>1439</v>
      </c>
      <c r="E730" t="s">
        <v>226</v>
      </c>
      <c r="H730" t="s">
        <v>2587</v>
      </c>
      <c r="I730" t="s">
        <v>2378</v>
      </c>
      <c r="J730" t="s">
        <v>803</v>
      </c>
      <c r="K730" t="s">
        <v>809</v>
      </c>
      <c r="L730">
        <v>242.62</v>
      </c>
      <c r="M730">
        <v>86.28</v>
      </c>
      <c r="N730">
        <v>77.64</v>
      </c>
      <c r="O730">
        <v>70.58</v>
      </c>
      <c r="P730">
        <v>66.94</v>
      </c>
      <c r="Q730">
        <v>31</v>
      </c>
      <c r="AU730">
        <v>242.62</v>
      </c>
      <c r="AV730">
        <v>86.28</v>
      </c>
      <c r="AW730">
        <v>77.64</v>
      </c>
      <c r="AX730">
        <v>70.58</v>
      </c>
      <c r="AY730">
        <v>66.94</v>
      </c>
      <c r="BB730">
        <v>31</v>
      </c>
    </row>
    <row r="731" spans="1:54" x14ac:dyDescent="0.25">
      <c r="A731" t="s">
        <v>2588</v>
      </c>
      <c r="B731" s="216" t="str">
        <f t="shared" si="14"/>
        <v xml:space="preserve">W0939SM      </v>
      </c>
      <c r="C731" s="216" t="s">
        <v>1440</v>
      </c>
      <c r="E731" t="s">
        <v>708</v>
      </c>
      <c r="H731" t="s">
        <v>2588</v>
      </c>
      <c r="I731" t="s">
        <v>2378</v>
      </c>
      <c r="J731" t="s">
        <v>803</v>
      </c>
      <c r="K731" t="s">
        <v>809</v>
      </c>
      <c r="L731">
        <v>251.04</v>
      </c>
      <c r="M731">
        <v>89.27</v>
      </c>
      <c r="N731">
        <v>80.33</v>
      </c>
      <c r="O731">
        <v>73.03</v>
      </c>
      <c r="P731">
        <v>69.260000000000005</v>
      </c>
      <c r="Q731">
        <v>33</v>
      </c>
      <c r="AU731">
        <v>251.04</v>
      </c>
      <c r="AV731">
        <v>89.27</v>
      </c>
      <c r="AW731">
        <v>80.33</v>
      </c>
      <c r="AX731">
        <v>73.03</v>
      </c>
      <c r="AY731">
        <v>69.260000000000005</v>
      </c>
      <c r="BB731">
        <v>33</v>
      </c>
    </row>
    <row r="732" spans="1:54" x14ac:dyDescent="0.25">
      <c r="A732" t="s">
        <v>2589</v>
      </c>
      <c r="B732" s="216" t="str">
        <f t="shared" si="14"/>
        <v xml:space="preserve">W0942SM      </v>
      </c>
      <c r="C732" s="216" t="s">
        <v>1441</v>
      </c>
      <c r="E732" t="s">
        <v>238</v>
      </c>
      <c r="H732" t="s">
        <v>2589</v>
      </c>
      <c r="I732" t="s">
        <v>2378</v>
      </c>
      <c r="J732" t="s">
        <v>803</v>
      </c>
      <c r="K732" t="s">
        <v>809</v>
      </c>
      <c r="L732">
        <v>260.94</v>
      </c>
      <c r="M732">
        <v>92.79</v>
      </c>
      <c r="N732">
        <v>83.5</v>
      </c>
      <c r="O732">
        <v>75.91</v>
      </c>
      <c r="P732">
        <v>71.989999999999995</v>
      </c>
      <c r="Q732">
        <v>36</v>
      </c>
      <c r="AU732">
        <v>260.94</v>
      </c>
      <c r="AV732">
        <v>92.79</v>
      </c>
      <c r="AW732">
        <v>83.5</v>
      </c>
      <c r="AX732">
        <v>75.91</v>
      </c>
      <c r="AY732">
        <v>71.989999999999995</v>
      </c>
      <c r="BB732">
        <v>36</v>
      </c>
    </row>
    <row r="733" spans="1:54" x14ac:dyDescent="0.25">
      <c r="A733" t="s">
        <v>2590</v>
      </c>
      <c r="B733" s="216" t="str">
        <f t="shared" si="14"/>
        <v xml:space="preserve">W1230SM      </v>
      </c>
      <c r="C733" s="216" t="s">
        <v>1442</v>
      </c>
      <c r="E733" t="s">
        <v>205</v>
      </c>
      <c r="H733" t="s">
        <v>2590</v>
      </c>
      <c r="I733" t="s">
        <v>2378</v>
      </c>
      <c r="J733" t="s">
        <v>803</v>
      </c>
      <c r="K733" t="s">
        <v>809</v>
      </c>
      <c r="L733">
        <v>242.49</v>
      </c>
      <c r="M733">
        <v>86.23</v>
      </c>
      <c r="N733">
        <v>77.599999999999994</v>
      </c>
      <c r="O733">
        <v>70.540000000000006</v>
      </c>
      <c r="P733">
        <v>66.900000000000006</v>
      </c>
      <c r="Q733">
        <v>31</v>
      </c>
      <c r="AU733">
        <v>242.49</v>
      </c>
      <c r="AV733">
        <v>86.23</v>
      </c>
      <c r="AW733">
        <v>77.599999999999994</v>
      </c>
      <c r="AX733">
        <v>70.540000000000006</v>
      </c>
      <c r="AY733">
        <v>66.900000000000006</v>
      </c>
      <c r="BB733">
        <v>31</v>
      </c>
    </row>
    <row r="734" spans="1:54" x14ac:dyDescent="0.25">
      <c r="A734" t="s">
        <v>2591</v>
      </c>
      <c r="B734" s="216" t="str">
        <f t="shared" si="14"/>
        <v xml:space="preserve">W1236SM      </v>
      </c>
      <c r="C734" s="216" t="s">
        <v>1443</v>
      </c>
      <c r="E734" t="s">
        <v>227</v>
      </c>
      <c r="H734" t="s">
        <v>2591</v>
      </c>
      <c r="I734" t="s">
        <v>2378</v>
      </c>
      <c r="J734" t="s">
        <v>803</v>
      </c>
      <c r="K734" t="s">
        <v>809</v>
      </c>
      <c r="L734">
        <v>258.29000000000002</v>
      </c>
      <c r="M734">
        <v>91.85</v>
      </c>
      <c r="N734">
        <v>82.65</v>
      </c>
      <c r="O734">
        <v>75.14</v>
      </c>
      <c r="P734">
        <v>71.260000000000005</v>
      </c>
      <c r="Q734">
        <v>36</v>
      </c>
      <c r="AU734">
        <v>258.29000000000002</v>
      </c>
      <c r="AV734">
        <v>91.85</v>
      </c>
      <c r="AW734">
        <v>82.65</v>
      </c>
      <c r="AX734">
        <v>75.14</v>
      </c>
      <c r="AY734">
        <v>71.260000000000005</v>
      </c>
      <c r="BB734">
        <v>36</v>
      </c>
    </row>
    <row r="735" spans="1:54" x14ac:dyDescent="0.25">
      <c r="A735" t="s">
        <v>2592</v>
      </c>
      <c r="B735" s="216" t="str">
        <f t="shared" si="14"/>
        <v xml:space="preserve">W1239SM      </v>
      </c>
      <c r="C735" s="216" t="s">
        <v>1444</v>
      </c>
      <c r="E735" t="s">
        <v>709</v>
      </c>
      <c r="H735" t="s">
        <v>2592</v>
      </c>
      <c r="I735" t="s">
        <v>2378</v>
      </c>
      <c r="J735" t="s">
        <v>803</v>
      </c>
      <c r="K735" t="s">
        <v>809</v>
      </c>
      <c r="L735">
        <v>273.35000000000002</v>
      </c>
      <c r="M735">
        <v>97.2</v>
      </c>
      <c r="N735">
        <v>87.47</v>
      </c>
      <c r="O735">
        <v>79.52</v>
      </c>
      <c r="P735">
        <v>75.42</v>
      </c>
      <c r="Q735">
        <v>40</v>
      </c>
      <c r="AU735">
        <v>273.35000000000002</v>
      </c>
      <c r="AV735">
        <v>97.2</v>
      </c>
      <c r="AW735">
        <v>87.47</v>
      </c>
      <c r="AX735">
        <v>79.52</v>
      </c>
      <c r="AY735">
        <v>75.42</v>
      </c>
      <c r="BB735">
        <v>40</v>
      </c>
    </row>
    <row r="736" spans="1:54" x14ac:dyDescent="0.25">
      <c r="A736" t="s">
        <v>2593</v>
      </c>
      <c r="B736" s="216" t="str">
        <f t="shared" si="14"/>
        <v xml:space="preserve">W1242SM      </v>
      </c>
      <c r="C736" s="216" t="s">
        <v>1445</v>
      </c>
      <c r="E736" t="s">
        <v>239</v>
      </c>
      <c r="H736" t="s">
        <v>2593</v>
      </c>
      <c r="I736" t="s">
        <v>2378</v>
      </c>
      <c r="J736" t="s">
        <v>803</v>
      </c>
      <c r="K736" t="s">
        <v>809</v>
      </c>
      <c r="L736">
        <v>277.57</v>
      </c>
      <c r="M736">
        <v>98.7</v>
      </c>
      <c r="N736">
        <v>88.82</v>
      </c>
      <c r="O736">
        <v>80.75</v>
      </c>
      <c r="P736">
        <v>76.58</v>
      </c>
      <c r="Q736">
        <v>42</v>
      </c>
      <c r="AU736">
        <v>277.57</v>
      </c>
      <c r="AV736">
        <v>98.7</v>
      </c>
      <c r="AW736">
        <v>88.82</v>
      </c>
      <c r="AX736">
        <v>80.75</v>
      </c>
      <c r="AY736">
        <v>76.58</v>
      </c>
      <c r="BB736">
        <v>42</v>
      </c>
    </row>
    <row r="737" spans="1:54" x14ac:dyDescent="0.25">
      <c r="A737" t="s">
        <v>2594</v>
      </c>
      <c r="B737" s="216" t="str">
        <f t="shared" si="14"/>
        <v xml:space="preserve">W1530SM      </v>
      </c>
      <c r="C737" s="216" t="s">
        <v>1446</v>
      </c>
      <c r="E737" t="s">
        <v>206</v>
      </c>
      <c r="H737" t="s">
        <v>2594</v>
      </c>
      <c r="I737" t="s">
        <v>2378</v>
      </c>
      <c r="J737" t="s">
        <v>803</v>
      </c>
      <c r="K737" t="s">
        <v>809</v>
      </c>
      <c r="L737">
        <v>256.58999999999997</v>
      </c>
      <c r="M737">
        <v>91.24</v>
      </c>
      <c r="N737">
        <v>82.11</v>
      </c>
      <c r="O737">
        <v>74.64</v>
      </c>
      <c r="P737">
        <v>70.790000000000006</v>
      </c>
      <c r="Q737">
        <v>36</v>
      </c>
      <c r="AU737">
        <v>256.58999999999997</v>
      </c>
      <c r="AV737">
        <v>91.24</v>
      </c>
      <c r="AW737">
        <v>82.11</v>
      </c>
      <c r="AX737">
        <v>74.64</v>
      </c>
      <c r="AY737">
        <v>70.790000000000006</v>
      </c>
      <c r="BB737">
        <v>36</v>
      </c>
    </row>
    <row r="738" spans="1:54" x14ac:dyDescent="0.25">
      <c r="A738" t="s">
        <v>2595</v>
      </c>
      <c r="B738" s="216" t="str">
        <f t="shared" si="14"/>
        <v xml:space="preserve">W1536SM      </v>
      </c>
      <c r="C738" s="216" t="s">
        <v>1447</v>
      </c>
      <c r="E738" t="s">
        <v>228</v>
      </c>
      <c r="H738" t="s">
        <v>2595</v>
      </c>
      <c r="I738" t="s">
        <v>2378</v>
      </c>
      <c r="J738" t="s">
        <v>803</v>
      </c>
      <c r="K738" t="s">
        <v>809</v>
      </c>
      <c r="L738">
        <v>278.17</v>
      </c>
      <c r="M738">
        <v>98.92</v>
      </c>
      <c r="N738">
        <v>89.01</v>
      </c>
      <c r="O738">
        <v>80.92</v>
      </c>
      <c r="P738">
        <v>76.75</v>
      </c>
      <c r="Q738">
        <v>41</v>
      </c>
      <c r="AU738">
        <v>278.17</v>
      </c>
      <c r="AV738">
        <v>98.92</v>
      </c>
      <c r="AW738">
        <v>89.01</v>
      </c>
      <c r="AX738">
        <v>80.92</v>
      </c>
      <c r="AY738">
        <v>76.75</v>
      </c>
      <c r="BB738">
        <v>41</v>
      </c>
    </row>
    <row r="739" spans="1:54" x14ac:dyDescent="0.25">
      <c r="A739" t="s">
        <v>2596</v>
      </c>
      <c r="B739" s="216" t="str">
        <f t="shared" si="14"/>
        <v xml:space="preserve">W1539SM      </v>
      </c>
      <c r="C739" s="216" t="s">
        <v>1448</v>
      </c>
      <c r="E739" t="s">
        <v>710</v>
      </c>
      <c r="H739" t="s">
        <v>2596</v>
      </c>
      <c r="I739" t="s">
        <v>2378</v>
      </c>
      <c r="J739" t="s">
        <v>803</v>
      </c>
      <c r="K739" t="s">
        <v>809</v>
      </c>
      <c r="L739">
        <v>289.02</v>
      </c>
      <c r="M739">
        <v>102.78</v>
      </c>
      <c r="N739">
        <v>92.49</v>
      </c>
      <c r="O739">
        <v>84.08</v>
      </c>
      <c r="P739">
        <v>79.739999999999995</v>
      </c>
      <c r="Q739">
        <v>45</v>
      </c>
      <c r="AU739">
        <v>289.02</v>
      </c>
      <c r="AV739">
        <v>102.78</v>
      </c>
      <c r="AW739">
        <v>92.49</v>
      </c>
      <c r="AX739">
        <v>84.08</v>
      </c>
      <c r="AY739">
        <v>79.739999999999995</v>
      </c>
      <c r="BB739">
        <v>45</v>
      </c>
    </row>
    <row r="740" spans="1:54" x14ac:dyDescent="0.25">
      <c r="A740" t="s">
        <v>2597</v>
      </c>
      <c r="B740" s="216" t="str">
        <f t="shared" si="14"/>
        <v xml:space="preserve">W1542SM      </v>
      </c>
      <c r="C740" s="216" t="s">
        <v>1449</v>
      </c>
      <c r="E740" t="s">
        <v>240</v>
      </c>
      <c r="H740" t="s">
        <v>2597</v>
      </c>
      <c r="I740" t="s">
        <v>2378</v>
      </c>
      <c r="J740" t="s">
        <v>803</v>
      </c>
      <c r="K740" t="s">
        <v>809</v>
      </c>
      <c r="L740">
        <v>299.02</v>
      </c>
      <c r="M740">
        <v>106.33</v>
      </c>
      <c r="N740">
        <v>95.69</v>
      </c>
      <c r="O740">
        <v>86.99</v>
      </c>
      <c r="P740">
        <v>82.5</v>
      </c>
      <c r="Q740">
        <v>47</v>
      </c>
      <c r="AU740">
        <v>299.02</v>
      </c>
      <c r="AV740">
        <v>106.33</v>
      </c>
      <c r="AW740">
        <v>95.69</v>
      </c>
      <c r="AX740">
        <v>86.99</v>
      </c>
      <c r="AY740">
        <v>82.5</v>
      </c>
      <c r="BB740">
        <v>47</v>
      </c>
    </row>
    <row r="741" spans="1:54" x14ac:dyDescent="0.25">
      <c r="A741" t="s">
        <v>2598</v>
      </c>
      <c r="B741" s="216" t="str">
        <f t="shared" si="14"/>
        <v xml:space="preserve">W1830SM      </v>
      </c>
      <c r="C741" s="216" t="s">
        <v>1450</v>
      </c>
      <c r="E741" t="s">
        <v>207</v>
      </c>
      <c r="H741" t="s">
        <v>2598</v>
      </c>
      <c r="I741" t="s">
        <v>2378</v>
      </c>
      <c r="J741" t="s">
        <v>803</v>
      </c>
      <c r="K741" t="s">
        <v>809</v>
      </c>
      <c r="L741">
        <v>278.83</v>
      </c>
      <c r="M741">
        <v>99.15</v>
      </c>
      <c r="N741">
        <v>89.23</v>
      </c>
      <c r="O741">
        <v>81.11</v>
      </c>
      <c r="P741">
        <v>76.930000000000007</v>
      </c>
      <c r="Q741">
        <v>42</v>
      </c>
      <c r="AU741">
        <v>278.83</v>
      </c>
      <c r="AV741">
        <v>99.15</v>
      </c>
      <c r="AW741">
        <v>89.23</v>
      </c>
      <c r="AX741">
        <v>81.11</v>
      </c>
      <c r="AY741">
        <v>76.930000000000007</v>
      </c>
      <c r="BB741">
        <v>42</v>
      </c>
    </row>
    <row r="742" spans="1:54" x14ac:dyDescent="0.25">
      <c r="A742" t="s">
        <v>2599</v>
      </c>
      <c r="B742" s="216" t="str">
        <f t="shared" si="14"/>
        <v xml:space="preserve">W1836SM      </v>
      </c>
      <c r="C742" s="216" t="s">
        <v>1451</v>
      </c>
      <c r="E742" t="s">
        <v>229</v>
      </c>
      <c r="H742" t="s">
        <v>2599</v>
      </c>
      <c r="I742" t="s">
        <v>2378</v>
      </c>
      <c r="J742" t="s">
        <v>803</v>
      </c>
      <c r="K742" t="s">
        <v>809</v>
      </c>
      <c r="L742">
        <v>293.83999999999997</v>
      </c>
      <c r="M742">
        <v>104.49</v>
      </c>
      <c r="N742">
        <v>94.03</v>
      </c>
      <c r="O742">
        <v>85.48</v>
      </c>
      <c r="P742">
        <v>81.069999999999993</v>
      </c>
      <c r="Q742">
        <v>46</v>
      </c>
      <c r="AU742">
        <v>293.83999999999997</v>
      </c>
      <c r="AV742">
        <v>104.49</v>
      </c>
      <c r="AW742">
        <v>94.03</v>
      </c>
      <c r="AX742">
        <v>85.48</v>
      </c>
      <c r="AY742">
        <v>81.069999999999993</v>
      </c>
      <c r="BB742">
        <v>46</v>
      </c>
    </row>
    <row r="743" spans="1:54" x14ac:dyDescent="0.25">
      <c r="A743" t="s">
        <v>2600</v>
      </c>
      <c r="B743" s="216" t="str">
        <f t="shared" si="14"/>
        <v xml:space="preserve">W1839SM      </v>
      </c>
      <c r="C743" s="216" t="s">
        <v>1452</v>
      </c>
      <c r="E743" t="s">
        <v>711</v>
      </c>
      <c r="H743" t="s">
        <v>2600</v>
      </c>
      <c r="I743" t="s">
        <v>2378</v>
      </c>
      <c r="J743" t="s">
        <v>803</v>
      </c>
      <c r="K743" t="s">
        <v>809</v>
      </c>
      <c r="L743">
        <v>311.42</v>
      </c>
      <c r="M743">
        <v>110.74</v>
      </c>
      <c r="N743">
        <v>99.65</v>
      </c>
      <c r="O743">
        <v>90.59</v>
      </c>
      <c r="P743">
        <v>85.92</v>
      </c>
      <c r="Q743">
        <v>52</v>
      </c>
      <c r="AU743">
        <v>311.42</v>
      </c>
      <c r="AV743">
        <v>110.74</v>
      </c>
      <c r="AW743">
        <v>99.65</v>
      </c>
      <c r="AX743">
        <v>90.59</v>
      </c>
      <c r="AY743">
        <v>85.92</v>
      </c>
      <c r="BB743">
        <v>52</v>
      </c>
    </row>
    <row r="744" spans="1:54" x14ac:dyDescent="0.25">
      <c r="A744" t="s">
        <v>2601</v>
      </c>
      <c r="B744" s="216" t="str">
        <f t="shared" si="14"/>
        <v xml:space="preserve">W1842SM      </v>
      </c>
      <c r="C744" s="216" t="s">
        <v>1453</v>
      </c>
      <c r="E744" t="s">
        <v>241</v>
      </c>
      <c r="H744" t="s">
        <v>2601</v>
      </c>
      <c r="I744" t="s">
        <v>2378</v>
      </c>
      <c r="J744" t="s">
        <v>803</v>
      </c>
      <c r="K744" t="s">
        <v>809</v>
      </c>
      <c r="L744">
        <v>317.22000000000003</v>
      </c>
      <c r="M744">
        <v>112.8</v>
      </c>
      <c r="N744">
        <v>101.51</v>
      </c>
      <c r="O744">
        <v>92.28</v>
      </c>
      <c r="P744">
        <v>87.52</v>
      </c>
      <c r="Q744">
        <v>53</v>
      </c>
      <c r="AU744">
        <v>317.22000000000003</v>
      </c>
      <c r="AV744">
        <v>112.8</v>
      </c>
      <c r="AW744">
        <v>101.51</v>
      </c>
      <c r="AX744">
        <v>92.28</v>
      </c>
      <c r="AY744">
        <v>87.52</v>
      </c>
      <c r="BB744">
        <v>53</v>
      </c>
    </row>
    <row r="745" spans="1:54" x14ac:dyDescent="0.25">
      <c r="A745" t="s">
        <v>2602</v>
      </c>
      <c r="B745" s="216" t="str">
        <f t="shared" si="14"/>
        <v xml:space="preserve">W2130SM      </v>
      </c>
      <c r="C745" s="216" t="s">
        <v>1454</v>
      </c>
      <c r="E745" t="s">
        <v>208</v>
      </c>
      <c r="H745" t="s">
        <v>2602</v>
      </c>
      <c r="I745" t="s">
        <v>2378</v>
      </c>
      <c r="J745" t="s">
        <v>803</v>
      </c>
      <c r="K745" t="s">
        <v>809</v>
      </c>
      <c r="L745">
        <v>292.93</v>
      </c>
      <c r="M745">
        <v>104.17</v>
      </c>
      <c r="N745">
        <v>93.74</v>
      </c>
      <c r="O745">
        <v>85.21</v>
      </c>
      <c r="P745">
        <v>80.819999999999993</v>
      </c>
      <c r="Q745">
        <v>46</v>
      </c>
      <c r="AU745">
        <v>292.93</v>
      </c>
      <c r="AV745">
        <v>104.17</v>
      </c>
      <c r="AW745">
        <v>93.74</v>
      </c>
      <c r="AX745">
        <v>85.21</v>
      </c>
      <c r="AY745">
        <v>80.819999999999993</v>
      </c>
      <c r="BB745">
        <v>46</v>
      </c>
    </row>
    <row r="746" spans="1:54" x14ac:dyDescent="0.25">
      <c r="A746" t="s">
        <v>2603</v>
      </c>
      <c r="B746" s="216" t="str">
        <f t="shared" ref="B746:B798" si="15">RIGHT(A746,LEN(A746)-3)</f>
        <v xml:space="preserve">W2136SM      </v>
      </c>
      <c r="C746" s="216" t="s">
        <v>1455</v>
      </c>
      <c r="E746" t="s">
        <v>230</v>
      </c>
      <c r="H746" t="s">
        <v>2603</v>
      </c>
      <c r="I746" t="s">
        <v>2378</v>
      </c>
      <c r="J746" t="s">
        <v>803</v>
      </c>
      <c r="K746" t="s">
        <v>809</v>
      </c>
      <c r="L746">
        <v>310.23</v>
      </c>
      <c r="M746">
        <v>110.32</v>
      </c>
      <c r="N746">
        <v>99.27</v>
      </c>
      <c r="O746">
        <v>90.25</v>
      </c>
      <c r="P746">
        <v>85.59</v>
      </c>
      <c r="Q746">
        <v>51</v>
      </c>
      <c r="AU746">
        <v>310.23</v>
      </c>
      <c r="AV746">
        <v>110.32</v>
      </c>
      <c r="AW746">
        <v>99.27</v>
      </c>
      <c r="AX746">
        <v>90.25</v>
      </c>
      <c r="AY746">
        <v>85.59</v>
      </c>
      <c r="BB746">
        <v>51</v>
      </c>
    </row>
    <row r="747" spans="1:54" x14ac:dyDescent="0.25">
      <c r="A747" t="s">
        <v>2604</v>
      </c>
      <c r="B747" s="216" t="str">
        <f t="shared" si="15"/>
        <v xml:space="preserve">W2139SM      </v>
      </c>
      <c r="C747" s="216" t="s">
        <v>1456</v>
      </c>
      <c r="E747" t="s">
        <v>712</v>
      </c>
      <c r="H747" t="s">
        <v>2604</v>
      </c>
      <c r="I747" t="s">
        <v>2378</v>
      </c>
      <c r="J747" t="s">
        <v>803</v>
      </c>
      <c r="K747" t="s">
        <v>809</v>
      </c>
      <c r="L747">
        <v>335.24</v>
      </c>
      <c r="M747">
        <v>119.21</v>
      </c>
      <c r="N747">
        <v>107.28</v>
      </c>
      <c r="O747">
        <v>97.52</v>
      </c>
      <c r="P747">
        <v>92.49</v>
      </c>
      <c r="Q747">
        <v>59</v>
      </c>
      <c r="AU747">
        <v>335.24</v>
      </c>
      <c r="AV747">
        <v>119.21</v>
      </c>
      <c r="AW747">
        <v>107.28</v>
      </c>
      <c r="AX747">
        <v>97.52</v>
      </c>
      <c r="AY747">
        <v>92.49</v>
      </c>
      <c r="BB747">
        <v>59</v>
      </c>
    </row>
    <row r="748" spans="1:54" x14ac:dyDescent="0.25">
      <c r="A748" t="s">
        <v>2605</v>
      </c>
      <c r="B748" s="216" t="str">
        <f t="shared" si="15"/>
        <v xml:space="preserve">W2142SM      </v>
      </c>
      <c r="C748" s="216" t="s">
        <v>1457</v>
      </c>
      <c r="E748" t="s">
        <v>242</v>
      </c>
      <c r="H748" t="s">
        <v>2605</v>
      </c>
      <c r="I748" t="s">
        <v>2378</v>
      </c>
      <c r="J748" t="s">
        <v>803</v>
      </c>
      <c r="K748" t="s">
        <v>809</v>
      </c>
      <c r="L748">
        <v>341.03</v>
      </c>
      <c r="M748">
        <v>121.27</v>
      </c>
      <c r="N748">
        <v>109.13</v>
      </c>
      <c r="O748">
        <v>99.21</v>
      </c>
      <c r="P748">
        <v>94.09</v>
      </c>
      <c r="Q748">
        <v>60</v>
      </c>
      <c r="AU748">
        <v>341.03</v>
      </c>
      <c r="AV748">
        <v>121.27</v>
      </c>
      <c r="AW748">
        <v>109.13</v>
      </c>
      <c r="AX748">
        <v>99.21</v>
      </c>
      <c r="AY748">
        <v>94.09</v>
      </c>
      <c r="BB748">
        <v>60</v>
      </c>
    </row>
    <row r="749" spans="1:54" x14ac:dyDescent="0.25">
      <c r="A749" t="s">
        <v>2606</v>
      </c>
      <c r="B749" s="216" t="str">
        <f t="shared" si="15"/>
        <v xml:space="preserve">W2430SM      </v>
      </c>
      <c r="C749" s="216" t="s">
        <v>1458</v>
      </c>
      <c r="E749" t="s">
        <v>209</v>
      </c>
      <c r="H749" t="s">
        <v>2606</v>
      </c>
      <c r="I749" t="s">
        <v>2378</v>
      </c>
      <c r="J749" t="s">
        <v>803</v>
      </c>
      <c r="K749" t="s">
        <v>809</v>
      </c>
      <c r="L749">
        <v>355.19</v>
      </c>
      <c r="M749">
        <v>126.31</v>
      </c>
      <c r="N749">
        <v>113.66</v>
      </c>
      <c r="O749">
        <v>103.33</v>
      </c>
      <c r="P749">
        <v>98</v>
      </c>
      <c r="Q749">
        <v>52</v>
      </c>
      <c r="AU749">
        <v>355.19</v>
      </c>
      <c r="AV749">
        <v>126.31</v>
      </c>
      <c r="AW749">
        <v>113.66</v>
      </c>
      <c r="AX749">
        <v>103.33</v>
      </c>
      <c r="AY749">
        <v>98</v>
      </c>
      <c r="BB749">
        <v>52</v>
      </c>
    </row>
    <row r="750" spans="1:54" x14ac:dyDescent="0.25">
      <c r="A750" t="s">
        <v>2607</v>
      </c>
      <c r="B750" s="216" t="str">
        <f t="shared" si="15"/>
        <v xml:space="preserve">W2436SM      </v>
      </c>
      <c r="C750" s="216" t="s">
        <v>1459</v>
      </c>
      <c r="E750" t="s">
        <v>231</v>
      </c>
      <c r="H750" t="s">
        <v>2607</v>
      </c>
      <c r="I750" t="s">
        <v>2378</v>
      </c>
      <c r="J750" t="s">
        <v>803</v>
      </c>
      <c r="K750" t="s">
        <v>809</v>
      </c>
      <c r="L750">
        <v>380.19</v>
      </c>
      <c r="M750">
        <v>135.19999999999999</v>
      </c>
      <c r="N750">
        <v>121.66</v>
      </c>
      <c r="O750">
        <v>110.6</v>
      </c>
      <c r="P750">
        <v>104.89</v>
      </c>
      <c r="Q750">
        <v>57</v>
      </c>
      <c r="AU750">
        <v>380.19</v>
      </c>
      <c r="AV750">
        <v>135.19999999999999</v>
      </c>
      <c r="AW750">
        <v>121.66</v>
      </c>
      <c r="AX750">
        <v>110.6</v>
      </c>
      <c r="AY750">
        <v>104.89</v>
      </c>
      <c r="BB750">
        <v>57</v>
      </c>
    </row>
    <row r="751" spans="1:54" x14ac:dyDescent="0.25">
      <c r="A751" t="s">
        <v>2608</v>
      </c>
      <c r="B751" s="216" t="str">
        <f t="shared" si="15"/>
        <v xml:space="preserve">W2439SM      </v>
      </c>
      <c r="C751" s="216" t="s">
        <v>1460</v>
      </c>
      <c r="E751" t="s">
        <v>713</v>
      </c>
      <c r="H751" t="s">
        <v>2608</v>
      </c>
      <c r="I751" t="s">
        <v>2378</v>
      </c>
      <c r="J751" t="s">
        <v>803</v>
      </c>
      <c r="K751" t="s">
        <v>809</v>
      </c>
      <c r="L751">
        <v>399.72</v>
      </c>
      <c r="M751">
        <v>142.13999999999999</v>
      </c>
      <c r="N751">
        <v>127.91</v>
      </c>
      <c r="O751">
        <v>116.28</v>
      </c>
      <c r="P751">
        <v>110.28</v>
      </c>
      <c r="Q751">
        <v>64</v>
      </c>
      <c r="AU751">
        <v>399.72</v>
      </c>
      <c r="AV751">
        <v>142.13999999999999</v>
      </c>
      <c r="AW751">
        <v>127.91</v>
      </c>
      <c r="AX751">
        <v>116.28</v>
      </c>
      <c r="AY751">
        <v>110.28</v>
      </c>
      <c r="BB751">
        <v>64</v>
      </c>
    </row>
    <row r="752" spans="1:54" x14ac:dyDescent="0.25">
      <c r="A752" t="s">
        <v>2609</v>
      </c>
      <c r="B752" s="216" t="str">
        <f t="shared" si="15"/>
        <v xml:space="preserve">W2442SM      </v>
      </c>
      <c r="C752" s="216" t="s">
        <v>1461</v>
      </c>
      <c r="E752" t="s">
        <v>243</v>
      </c>
      <c r="H752" t="s">
        <v>2609</v>
      </c>
      <c r="I752" t="s">
        <v>2378</v>
      </c>
      <c r="J752" t="s">
        <v>803</v>
      </c>
      <c r="K752" t="s">
        <v>809</v>
      </c>
      <c r="L752">
        <v>411.99</v>
      </c>
      <c r="M752">
        <v>146.5</v>
      </c>
      <c r="N752">
        <v>131.84</v>
      </c>
      <c r="O752">
        <v>119.85</v>
      </c>
      <c r="P752">
        <v>113.67</v>
      </c>
      <c r="Q752">
        <v>68</v>
      </c>
      <c r="AU752">
        <v>411.99</v>
      </c>
      <c r="AV752">
        <v>146.5</v>
      </c>
      <c r="AW752">
        <v>131.84</v>
      </c>
      <c r="AX752">
        <v>119.85</v>
      </c>
      <c r="AY752">
        <v>113.67</v>
      </c>
      <c r="BB752">
        <v>68</v>
      </c>
    </row>
    <row r="753" spans="1:54" x14ac:dyDescent="0.25">
      <c r="A753" t="s">
        <v>2610</v>
      </c>
      <c r="B753" s="216" t="str">
        <f t="shared" si="15"/>
        <v xml:space="preserve">W2730SM      </v>
      </c>
      <c r="C753" s="216" t="s">
        <v>1462</v>
      </c>
      <c r="E753" t="s">
        <v>210</v>
      </c>
      <c r="H753" t="s">
        <v>2610</v>
      </c>
      <c r="I753" t="s">
        <v>2378</v>
      </c>
      <c r="J753" t="s">
        <v>803</v>
      </c>
      <c r="K753" t="s">
        <v>809</v>
      </c>
      <c r="L753">
        <v>369.29</v>
      </c>
      <c r="M753">
        <v>131.32</v>
      </c>
      <c r="N753">
        <v>118.17</v>
      </c>
      <c r="O753">
        <v>107.43</v>
      </c>
      <c r="P753">
        <v>101.89</v>
      </c>
      <c r="Q753">
        <v>56</v>
      </c>
      <c r="AU753">
        <v>369.29</v>
      </c>
      <c r="AV753">
        <v>131.32</v>
      </c>
      <c r="AW753">
        <v>118.17</v>
      </c>
      <c r="AX753">
        <v>107.43</v>
      </c>
      <c r="AY753">
        <v>101.89</v>
      </c>
      <c r="BB753">
        <v>56</v>
      </c>
    </row>
    <row r="754" spans="1:54" x14ac:dyDescent="0.25">
      <c r="A754" t="s">
        <v>2611</v>
      </c>
      <c r="B754" s="216" t="str">
        <f t="shared" si="15"/>
        <v xml:space="preserve">W2736SM      </v>
      </c>
      <c r="C754" s="216" t="s">
        <v>1463</v>
      </c>
      <c r="E754" t="s">
        <v>232</v>
      </c>
      <c r="H754" t="s">
        <v>2611</v>
      </c>
      <c r="I754" t="s">
        <v>2378</v>
      </c>
      <c r="J754" t="s">
        <v>803</v>
      </c>
      <c r="K754" t="s">
        <v>809</v>
      </c>
      <c r="L754">
        <v>400.07</v>
      </c>
      <c r="M754">
        <v>142.27000000000001</v>
      </c>
      <c r="N754">
        <v>128.02000000000001</v>
      </c>
      <c r="O754">
        <v>116.38</v>
      </c>
      <c r="P754">
        <v>110.38</v>
      </c>
      <c r="Q754">
        <v>63</v>
      </c>
      <c r="AU754">
        <v>400.07</v>
      </c>
      <c r="AV754">
        <v>142.27000000000001</v>
      </c>
      <c r="AW754">
        <v>128.02000000000001</v>
      </c>
      <c r="AX754">
        <v>116.38</v>
      </c>
      <c r="AY754">
        <v>110.38</v>
      </c>
      <c r="BB754">
        <v>63</v>
      </c>
    </row>
    <row r="755" spans="1:54" x14ac:dyDescent="0.25">
      <c r="A755" t="s">
        <v>2612</v>
      </c>
      <c r="B755" s="216" t="str">
        <f t="shared" si="15"/>
        <v xml:space="preserve">W2739SM      </v>
      </c>
      <c r="C755" s="216" t="s">
        <v>1464</v>
      </c>
      <c r="E755" t="s">
        <v>714</v>
      </c>
      <c r="H755" t="s">
        <v>2612</v>
      </c>
      <c r="I755" t="s">
        <v>2378</v>
      </c>
      <c r="J755" t="s">
        <v>803</v>
      </c>
      <c r="K755" t="s">
        <v>809</v>
      </c>
      <c r="L755">
        <v>421.92</v>
      </c>
      <c r="M755">
        <v>150.04</v>
      </c>
      <c r="N755">
        <v>135.01</v>
      </c>
      <c r="O755">
        <v>122.74</v>
      </c>
      <c r="P755">
        <v>116.41</v>
      </c>
      <c r="Q755">
        <v>71</v>
      </c>
      <c r="AU755">
        <v>421.92</v>
      </c>
      <c r="AV755">
        <v>150.04</v>
      </c>
      <c r="AW755">
        <v>135.01</v>
      </c>
      <c r="AX755">
        <v>122.74</v>
      </c>
      <c r="AY755">
        <v>116.41</v>
      </c>
      <c r="BB755">
        <v>71</v>
      </c>
    </row>
    <row r="756" spans="1:54" x14ac:dyDescent="0.25">
      <c r="A756" t="s">
        <v>2613</v>
      </c>
      <c r="B756" s="216" t="str">
        <f t="shared" si="15"/>
        <v xml:space="preserve">W2742SM      </v>
      </c>
      <c r="C756" s="216" t="s">
        <v>1465</v>
      </c>
      <c r="E756" t="s">
        <v>244</v>
      </c>
      <c r="H756" t="s">
        <v>2613</v>
      </c>
      <c r="I756" t="s">
        <v>2378</v>
      </c>
      <c r="J756" t="s">
        <v>803</v>
      </c>
      <c r="K756" t="s">
        <v>809</v>
      </c>
      <c r="L756">
        <v>435.98</v>
      </c>
      <c r="M756">
        <v>155.03</v>
      </c>
      <c r="N756">
        <v>139.51</v>
      </c>
      <c r="O756">
        <v>126.83</v>
      </c>
      <c r="P756">
        <v>120.29</v>
      </c>
      <c r="Q756">
        <v>74</v>
      </c>
      <c r="AU756">
        <v>435.98</v>
      </c>
      <c r="AV756">
        <v>155.03</v>
      </c>
      <c r="AW756">
        <v>139.51</v>
      </c>
      <c r="AX756">
        <v>126.83</v>
      </c>
      <c r="AY756">
        <v>120.29</v>
      </c>
      <c r="BB756">
        <v>74</v>
      </c>
    </row>
    <row r="757" spans="1:54" x14ac:dyDescent="0.25">
      <c r="A757" t="s">
        <v>2614</v>
      </c>
      <c r="B757" s="216" t="str">
        <f t="shared" si="15"/>
        <v xml:space="preserve">W3012SM      </v>
      </c>
      <c r="C757" s="216" t="s">
        <v>1467</v>
      </c>
      <c r="E757" t="s">
        <v>152</v>
      </c>
      <c r="H757" t="s">
        <v>2614</v>
      </c>
      <c r="I757" t="s">
        <v>2378</v>
      </c>
      <c r="J757" t="s">
        <v>803</v>
      </c>
      <c r="K757" t="s">
        <v>809</v>
      </c>
      <c r="L757">
        <v>275.48</v>
      </c>
      <c r="M757">
        <v>97.96</v>
      </c>
      <c r="N757">
        <v>88.15</v>
      </c>
      <c r="O757">
        <v>80.14</v>
      </c>
      <c r="P757">
        <v>76.010000000000005</v>
      </c>
      <c r="Q757">
        <v>31</v>
      </c>
      <c r="AU757">
        <v>275.48</v>
      </c>
      <c r="AV757">
        <v>97.96</v>
      </c>
      <c r="AW757">
        <v>88.15</v>
      </c>
      <c r="AX757">
        <v>80.14</v>
      </c>
      <c r="AY757">
        <v>76.010000000000005</v>
      </c>
      <c r="BB757">
        <v>31</v>
      </c>
    </row>
    <row r="758" spans="1:54" x14ac:dyDescent="0.25">
      <c r="A758" t="s">
        <v>2615</v>
      </c>
      <c r="B758" s="216" t="str">
        <f t="shared" si="15"/>
        <v xml:space="preserve">W301224SM    </v>
      </c>
      <c r="C758" s="216" t="s">
        <v>1466</v>
      </c>
      <c r="E758" t="s">
        <v>182</v>
      </c>
      <c r="H758" t="s">
        <v>2615</v>
      </c>
      <c r="I758" t="s">
        <v>2378</v>
      </c>
      <c r="J758" t="s">
        <v>803</v>
      </c>
      <c r="K758" t="s">
        <v>809</v>
      </c>
      <c r="L758">
        <v>313.3</v>
      </c>
      <c r="M758">
        <v>111.41</v>
      </c>
      <c r="N758">
        <v>100.26</v>
      </c>
      <c r="O758">
        <v>91.14</v>
      </c>
      <c r="P758">
        <v>86.44</v>
      </c>
      <c r="Q758">
        <v>48</v>
      </c>
      <c r="AU758">
        <v>313.3</v>
      </c>
      <c r="AV758">
        <v>111.41</v>
      </c>
      <c r="AW758">
        <v>100.26</v>
      </c>
      <c r="AX758">
        <v>91.14</v>
      </c>
      <c r="AY758">
        <v>86.44</v>
      </c>
      <c r="BB758">
        <v>48</v>
      </c>
    </row>
    <row r="759" spans="1:54" x14ac:dyDescent="0.25">
      <c r="A759" t="s">
        <v>2616</v>
      </c>
      <c r="B759" s="216" t="str">
        <f t="shared" si="15"/>
        <v xml:space="preserve">W3015SM      </v>
      </c>
      <c r="C759" s="216" t="s">
        <v>1469</v>
      </c>
      <c r="E759" t="s">
        <v>160</v>
      </c>
      <c r="H759" t="s">
        <v>2616</v>
      </c>
      <c r="I759" t="s">
        <v>2378</v>
      </c>
      <c r="J759" t="s">
        <v>803</v>
      </c>
      <c r="K759" t="s">
        <v>809</v>
      </c>
      <c r="L759">
        <v>287.13</v>
      </c>
      <c r="M759">
        <v>102.1</v>
      </c>
      <c r="N759">
        <v>91.88</v>
      </c>
      <c r="O759">
        <v>83.53</v>
      </c>
      <c r="P759">
        <v>79.22</v>
      </c>
      <c r="Q759">
        <v>34</v>
      </c>
      <c r="AU759">
        <v>287.13</v>
      </c>
      <c r="AV759">
        <v>102.1</v>
      </c>
      <c r="AW759">
        <v>91.88</v>
      </c>
      <c r="AX759">
        <v>83.53</v>
      </c>
      <c r="AY759">
        <v>79.22</v>
      </c>
      <c r="BB759">
        <v>34</v>
      </c>
    </row>
    <row r="760" spans="1:54" x14ac:dyDescent="0.25">
      <c r="A760" t="s">
        <v>2617</v>
      </c>
      <c r="B760" s="216" t="str">
        <f t="shared" si="15"/>
        <v xml:space="preserve">W301524SM    </v>
      </c>
      <c r="C760" s="216" t="s">
        <v>1468</v>
      </c>
      <c r="E760" t="s">
        <v>183</v>
      </c>
      <c r="H760" t="s">
        <v>2617</v>
      </c>
      <c r="I760" t="s">
        <v>2378</v>
      </c>
      <c r="J760" t="s">
        <v>803</v>
      </c>
      <c r="K760" t="s">
        <v>809</v>
      </c>
      <c r="L760">
        <v>322.39</v>
      </c>
      <c r="M760">
        <v>114.64</v>
      </c>
      <c r="N760">
        <v>103.17</v>
      </c>
      <c r="O760">
        <v>93.78</v>
      </c>
      <c r="P760">
        <v>88.95</v>
      </c>
      <c r="Q760">
        <v>51</v>
      </c>
      <c r="AU760">
        <v>322.39</v>
      </c>
      <c r="AV760">
        <v>114.64</v>
      </c>
      <c r="AW760">
        <v>103.17</v>
      </c>
      <c r="AX760">
        <v>93.78</v>
      </c>
      <c r="AY760">
        <v>88.95</v>
      </c>
      <c r="BB760">
        <v>51</v>
      </c>
    </row>
    <row r="761" spans="1:54" x14ac:dyDescent="0.25">
      <c r="A761" t="s">
        <v>2618</v>
      </c>
      <c r="B761" s="216" t="str">
        <f t="shared" si="15"/>
        <v xml:space="preserve">W3018SM      </v>
      </c>
      <c r="C761" s="216" t="s">
        <v>1471</v>
      </c>
      <c r="E761" t="s">
        <v>169</v>
      </c>
      <c r="H761" t="s">
        <v>2618</v>
      </c>
      <c r="I761" t="s">
        <v>2378</v>
      </c>
      <c r="J761" t="s">
        <v>803</v>
      </c>
      <c r="K761" t="s">
        <v>809</v>
      </c>
      <c r="L761">
        <v>306.26</v>
      </c>
      <c r="M761">
        <v>108.91</v>
      </c>
      <c r="N761">
        <v>98</v>
      </c>
      <c r="O761">
        <v>89.09</v>
      </c>
      <c r="P761">
        <v>84.5</v>
      </c>
      <c r="Q761">
        <v>38</v>
      </c>
      <c r="AU761">
        <v>306.26</v>
      </c>
      <c r="AV761">
        <v>108.91</v>
      </c>
      <c r="AW761">
        <v>98</v>
      </c>
      <c r="AX761">
        <v>89.09</v>
      </c>
      <c r="AY761">
        <v>84.5</v>
      </c>
      <c r="BB761">
        <v>38</v>
      </c>
    </row>
    <row r="762" spans="1:54" x14ac:dyDescent="0.25">
      <c r="A762" t="s">
        <v>2619</v>
      </c>
      <c r="B762" s="216" t="str">
        <f t="shared" si="15"/>
        <v xml:space="preserve">W301824SM    </v>
      </c>
      <c r="C762" s="216" t="s">
        <v>1470</v>
      </c>
      <c r="E762" t="s">
        <v>715</v>
      </c>
      <c r="H762" t="s">
        <v>2619</v>
      </c>
      <c r="I762" t="s">
        <v>2378</v>
      </c>
      <c r="J762" t="s">
        <v>803</v>
      </c>
      <c r="K762" t="s">
        <v>809</v>
      </c>
      <c r="L762">
        <v>344.61</v>
      </c>
      <c r="M762">
        <v>122.54</v>
      </c>
      <c r="N762">
        <v>110.28</v>
      </c>
      <c r="O762">
        <v>100.25</v>
      </c>
      <c r="P762">
        <v>95.08</v>
      </c>
      <c r="Q762">
        <v>56</v>
      </c>
      <c r="AU762">
        <v>344.61</v>
      </c>
      <c r="AV762">
        <v>122.54</v>
      </c>
      <c r="AW762">
        <v>110.28</v>
      </c>
      <c r="AX762">
        <v>100.25</v>
      </c>
      <c r="AY762">
        <v>95.08</v>
      </c>
      <c r="BB762">
        <v>56</v>
      </c>
    </row>
    <row r="763" spans="1:54" x14ac:dyDescent="0.25">
      <c r="A763" t="s">
        <v>2620</v>
      </c>
      <c r="B763" s="216" t="str">
        <f t="shared" si="15"/>
        <v xml:space="preserve">W3021SM      </v>
      </c>
      <c r="C763" s="216" t="s">
        <v>1473</v>
      </c>
      <c r="E763" t="s">
        <v>175</v>
      </c>
      <c r="H763" t="s">
        <v>2620</v>
      </c>
      <c r="I763" t="s">
        <v>2378</v>
      </c>
      <c r="J763" t="s">
        <v>803</v>
      </c>
      <c r="K763" t="s">
        <v>809</v>
      </c>
      <c r="L763">
        <v>331.53</v>
      </c>
      <c r="M763">
        <v>117.89</v>
      </c>
      <c r="N763">
        <v>106.09</v>
      </c>
      <c r="O763">
        <v>96.44</v>
      </c>
      <c r="P763">
        <v>91.47</v>
      </c>
      <c r="Q763">
        <v>46</v>
      </c>
      <c r="AU763">
        <v>331.53</v>
      </c>
      <c r="AV763">
        <v>117.89</v>
      </c>
      <c r="AW763">
        <v>106.09</v>
      </c>
      <c r="AX763">
        <v>96.44</v>
      </c>
      <c r="AY763">
        <v>91.47</v>
      </c>
      <c r="BB763">
        <v>46</v>
      </c>
    </row>
    <row r="764" spans="1:54" x14ac:dyDescent="0.25">
      <c r="A764" t="s">
        <v>2621</v>
      </c>
      <c r="B764" s="216" t="str">
        <f t="shared" si="15"/>
        <v xml:space="preserve">W302124SM    </v>
      </c>
      <c r="C764" s="216" t="s">
        <v>1472</v>
      </c>
      <c r="E764" t="s">
        <v>716</v>
      </c>
      <c r="H764" t="s">
        <v>2621</v>
      </c>
      <c r="I764" t="s">
        <v>2378</v>
      </c>
      <c r="J764" t="s">
        <v>803</v>
      </c>
      <c r="K764" t="s">
        <v>809</v>
      </c>
      <c r="L764">
        <v>363.58</v>
      </c>
      <c r="M764">
        <v>129.29</v>
      </c>
      <c r="N764">
        <v>116.35</v>
      </c>
      <c r="O764">
        <v>105.77</v>
      </c>
      <c r="P764">
        <v>100.31</v>
      </c>
      <c r="Q764">
        <v>61</v>
      </c>
      <c r="AU764">
        <v>363.58</v>
      </c>
      <c r="AV764">
        <v>129.29</v>
      </c>
      <c r="AW764">
        <v>116.35</v>
      </c>
      <c r="AX764">
        <v>105.77</v>
      </c>
      <c r="AY764">
        <v>100.31</v>
      </c>
      <c r="BB764">
        <v>61</v>
      </c>
    </row>
    <row r="765" spans="1:54" x14ac:dyDescent="0.25">
      <c r="A765" t="s">
        <v>2622</v>
      </c>
      <c r="B765" s="216" t="str">
        <f t="shared" si="15"/>
        <v xml:space="preserve">W3024SM      </v>
      </c>
      <c r="C765" s="216" t="s">
        <v>1475</v>
      </c>
      <c r="E765" t="s">
        <v>184</v>
      </c>
      <c r="H765" t="s">
        <v>2622</v>
      </c>
      <c r="I765" t="s">
        <v>2378</v>
      </c>
      <c r="J765" t="s">
        <v>803</v>
      </c>
      <c r="K765" t="s">
        <v>809</v>
      </c>
      <c r="L765">
        <v>345.61</v>
      </c>
      <c r="M765">
        <v>122.9</v>
      </c>
      <c r="N765">
        <v>110.6</v>
      </c>
      <c r="O765">
        <v>100.54</v>
      </c>
      <c r="P765">
        <v>95.35</v>
      </c>
      <c r="Q765">
        <v>49</v>
      </c>
      <c r="AU765">
        <v>345.61</v>
      </c>
      <c r="AV765">
        <v>122.9</v>
      </c>
      <c r="AW765">
        <v>110.6</v>
      </c>
      <c r="AX765">
        <v>100.54</v>
      </c>
      <c r="AY765">
        <v>95.35</v>
      </c>
      <c r="BB765">
        <v>49</v>
      </c>
    </row>
    <row r="766" spans="1:54" x14ac:dyDescent="0.25">
      <c r="A766" t="s">
        <v>2623</v>
      </c>
      <c r="B766" s="216" t="str">
        <f t="shared" si="15"/>
        <v xml:space="preserve">W302424SM    </v>
      </c>
      <c r="C766" s="216" t="s">
        <v>1474</v>
      </c>
      <c r="E766" t="s">
        <v>717</v>
      </c>
      <c r="H766" t="s">
        <v>2623</v>
      </c>
      <c r="I766" t="s">
        <v>2378</v>
      </c>
      <c r="J766" t="s">
        <v>803</v>
      </c>
      <c r="K766" t="s">
        <v>809</v>
      </c>
      <c r="L766">
        <v>379.94</v>
      </c>
      <c r="M766">
        <v>135.11000000000001</v>
      </c>
      <c r="N766">
        <v>121.58</v>
      </c>
      <c r="O766">
        <v>110.53</v>
      </c>
      <c r="P766">
        <v>104.83</v>
      </c>
      <c r="Q766">
        <v>66</v>
      </c>
      <c r="AU766">
        <v>379.94</v>
      </c>
      <c r="AV766">
        <v>135.11000000000001</v>
      </c>
      <c r="AW766">
        <v>121.58</v>
      </c>
      <c r="AX766">
        <v>110.53</v>
      </c>
      <c r="AY766">
        <v>104.83</v>
      </c>
      <c r="BB766">
        <v>66</v>
      </c>
    </row>
    <row r="767" spans="1:54" x14ac:dyDescent="0.25">
      <c r="A767" t="s">
        <v>2624</v>
      </c>
      <c r="B767" s="216" t="str">
        <f t="shared" si="15"/>
        <v xml:space="preserve">W3030SM      </v>
      </c>
      <c r="C767" s="216" t="s">
        <v>1476</v>
      </c>
      <c r="E767" t="s">
        <v>211</v>
      </c>
      <c r="H767" t="s">
        <v>2624</v>
      </c>
      <c r="I767" t="s">
        <v>2378</v>
      </c>
      <c r="J767" t="s">
        <v>803</v>
      </c>
      <c r="K767" t="s">
        <v>809</v>
      </c>
      <c r="L767">
        <v>391.53</v>
      </c>
      <c r="M767">
        <v>139.22999999999999</v>
      </c>
      <c r="N767">
        <v>125.29</v>
      </c>
      <c r="O767">
        <v>113.9</v>
      </c>
      <c r="P767">
        <v>108.02</v>
      </c>
      <c r="Q767">
        <v>62</v>
      </c>
      <c r="AU767">
        <v>391.53</v>
      </c>
      <c r="AV767">
        <v>139.22999999999999</v>
      </c>
      <c r="AW767">
        <v>125.29</v>
      </c>
      <c r="AX767">
        <v>113.9</v>
      </c>
      <c r="AY767">
        <v>108.02</v>
      </c>
      <c r="BB767">
        <v>62</v>
      </c>
    </row>
    <row r="768" spans="1:54" x14ac:dyDescent="0.25">
      <c r="A768" t="s">
        <v>2625</v>
      </c>
      <c r="B768" s="216" t="str">
        <f t="shared" si="15"/>
        <v xml:space="preserve">W3036SM      </v>
      </c>
      <c r="C768" s="216" t="s">
        <v>1477</v>
      </c>
      <c r="E768" t="s">
        <v>233</v>
      </c>
      <c r="H768" t="s">
        <v>2625</v>
      </c>
      <c r="I768" t="s">
        <v>2378</v>
      </c>
      <c r="J768" t="s">
        <v>803</v>
      </c>
      <c r="K768" t="s">
        <v>809</v>
      </c>
      <c r="L768">
        <v>416.54</v>
      </c>
      <c r="M768">
        <v>148.12</v>
      </c>
      <c r="N768">
        <v>133.29</v>
      </c>
      <c r="O768">
        <v>121.17</v>
      </c>
      <c r="P768">
        <v>114.92</v>
      </c>
      <c r="Q768">
        <v>68</v>
      </c>
      <c r="AU768">
        <v>416.54</v>
      </c>
      <c r="AV768">
        <v>148.12</v>
      </c>
      <c r="AW768">
        <v>133.29</v>
      </c>
      <c r="AX768">
        <v>121.17</v>
      </c>
      <c r="AY768">
        <v>114.92</v>
      </c>
      <c r="BB768">
        <v>68</v>
      </c>
    </row>
    <row r="769" spans="1:54" x14ac:dyDescent="0.25">
      <c r="A769" t="s">
        <v>2626</v>
      </c>
      <c r="B769" s="216" t="str">
        <f t="shared" si="15"/>
        <v xml:space="preserve">W3039SM      </v>
      </c>
      <c r="C769" s="216" t="s">
        <v>1478</v>
      </c>
      <c r="E769" t="s">
        <v>718</v>
      </c>
      <c r="H769" t="s">
        <v>2626</v>
      </c>
      <c r="I769" t="s">
        <v>2378</v>
      </c>
      <c r="J769" t="s">
        <v>803</v>
      </c>
      <c r="K769" t="s">
        <v>809</v>
      </c>
      <c r="L769">
        <v>440.04</v>
      </c>
      <c r="M769">
        <v>156.47999999999999</v>
      </c>
      <c r="N769">
        <v>140.81</v>
      </c>
      <c r="O769">
        <v>128.01</v>
      </c>
      <c r="P769">
        <v>121.41</v>
      </c>
      <c r="Q769">
        <v>76</v>
      </c>
      <c r="AU769">
        <v>440.04</v>
      </c>
      <c r="AV769">
        <v>156.47999999999999</v>
      </c>
      <c r="AW769">
        <v>140.81</v>
      </c>
      <c r="AX769">
        <v>128.01</v>
      </c>
      <c r="AY769">
        <v>121.41</v>
      </c>
      <c r="BB769">
        <v>76</v>
      </c>
    </row>
    <row r="770" spans="1:54" x14ac:dyDescent="0.25">
      <c r="A770" t="s">
        <v>2627</v>
      </c>
      <c r="B770" s="216" t="str">
        <f t="shared" si="15"/>
        <v xml:space="preserve">W3042SM      </v>
      </c>
      <c r="C770" s="216" t="s">
        <v>1479</v>
      </c>
      <c r="E770" t="s">
        <v>245</v>
      </c>
      <c r="H770" t="s">
        <v>2627</v>
      </c>
      <c r="I770" t="s">
        <v>2378</v>
      </c>
      <c r="J770" t="s">
        <v>803</v>
      </c>
      <c r="K770" t="s">
        <v>809</v>
      </c>
      <c r="L770">
        <v>452.54</v>
      </c>
      <c r="M770">
        <v>160.91999999999999</v>
      </c>
      <c r="N770">
        <v>144.81</v>
      </c>
      <c r="O770">
        <v>131.63999999999999</v>
      </c>
      <c r="P770">
        <v>124.86</v>
      </c>
      <c r="Q770">
        <v>79</v>
      </c>
      <c r="AU770">
        <v>452.54</v>
      </c>
      <c r="AV770">
        <v>160.91999999999999</v>
      </c>
      <c r="AW770">
        <v>144.81</v>
      </c>
      <c r="AX770">
        <v>131.63999999999999</v>
      </c>
      <c r="AY770">
        <v>124.86</v>
      </c>
      <c r="BB770">
        <v>79</v>
      </c>
    </row>
    <row r="771" spans="1:54" x14ac:dyDescent="0.25">
      <c r="A771" t="s">
        <v>2628</v>
      </c>
      <c r="B771" s="216" t="str">
        <f t="shared" si="15"/>
        <v xml:space="preserve">W3312SM      </v>
      </c>
      <c r="C771" s="216" t="s">
        <v>1481</v>
      </c>
      <c r="E771" t="s">
        <v>153</v>
      </c>
      <c r="H771" t="s">
        <v>2628</v>
      </c>
      <c r="I771" t="s">
        <v>2378</v>
      </c>
      <c r="J771" t="s">
        <v>803</v>
      </c>
      <c r="K771" t="s">
        <v>809</v>
      </c>
      <c r="L771">
        <v>285.48</v>
      </c>
      <c r="M771">
        <v>101.52</v>
      </c>
      <c r="N771">
        <v>91.35</v>
      </c>
      <c r="O771">
        <v>83.05</v>
      </c>
      <c r="P771">
        <v>78.760000000000005</v>
      </c>
      <c r="Q771">
        <v>33</v>
      </c>
      <c r="AU771">
        <v>285.48</v>
      </c>
      <c r="AV771">
        <v>101.52</v>
      </c>
      <c r="AW771">
        <v>91.35</v>
      </c>
      <c r="AX771">
        <v>83.05</v>
      </c>
      <c r="AY771">
        <v>78.760000000000005</v>
      </c>
      <c r="BB771">
        <v>33</v>
      </c>
    </row>
    <row r="772" spans="1:54" x14ac:dyDescent="0.25">
      <c r="A772" t="s">
        <v>2629</v>
      </c>
      <c r="B772" s="216" t="str">
        <f t="shared" si="15"/>
        <v xml:space="preserve">W331224SM    </v>
      </c>
      <c r="C772" s="216" t="s">
        <v>1480</v>
      </c>
      <c r="E772" t="s">
        <v>185</v>
      </c>
      <c r="H772" t="s">
        <v>2629</v>
      </c>
      <c r="I772" t="s">
        <v>2378</v>
      </c>
      <c r="J772" t="s">
        <v>803</v>
      </c>
      <c r="K772" t="s">
        <v>809</v>
      </c>
      <c r="L772">
        <v>321.41000000000003</v>
      </c>
      <c r="M772">
        <v>114.29</v>
      </c>
      <c r="N772">
        <v>102.85</v>
      </c>
      <c r="O772">
        <v>93.5</v>
      </c>
      <c r="P772">
        <v>88.68</v>
      </c>
      <c r="Q772">
        <v>51</v>
      </c>
      <c r="AU772">
        <v>321.41000000000003</v>
      </c>
      <c r="AV772">
        <v>114.29</v>
      </c>
      <c r="AW772">
        <v>102.85</v>
      </c>
      <c r="AX772">
        <v>93.5</v>
      </c>
      <c r="AY772">
        <v>88.68</v>
      </c>
      <c r="BB772">
        <v>51</v>
      </c>
    </row>
    <row r="773" spans="1:54" x14ac:dyDescent="0.25">
      <c r="A773" t="s">
        <v>2630</v>
      </c>
      <c r="B773" s="216" t="str">
        <f t="shared" si="15"/>
        <v xml:space="preserve">W3315SM      </v>
      </c>
      <c r="C773" s="216" t="s">
        <v>1483</v>
      </c>
      <c r="E773" t="s">
        <v>161</v>
      </c>
      <c r="H773" t="s">
        <v>2630</v>
      </c>
      <c r="I773" t="s">
        <v>2378</v>
      </c>
      <c r="J773" t="s">
        <v>803</v>
      </c>
      <c r="K773" t="s">
        <v>809</v>
      </c>
      <c r="L773">
        <v>297.13</v>
      </c>
      <c r="M773">
        <v>105.66</v>
      </c>
      <c r="N773">
        <v>95.08</v>
      </c>
      <c r="O773">
        <v>86.44</v>
      </c>
      <c r="P773">
        <v>81.98</v>
      </c>
      <c r="Q773">
        <v>36</v>
      </c>
      <c r="AU773">
        <v>297.13</v>
      </c>
      <c r="AV773">
        <v>105.66</v>
      </c>
      <c r="AW773">
        <v>95.08</v>
      </c>
      <c r="AX773">
        <v>86.44</v>
      </c>
      <c r="AY773">
        <v>81.98</v>
      </c>
      <c r="BB773">
        <v>36</v>
      </c>
    </row>
    <row r="774" spans="1:54" x14ac:dyDescent="0.25">
      <c r="A774" t="s">
        <v>2631</v>
      </c>
      <c r="B774" s="216" t="str">
        <f t="shared" si="15"/>
        <v xml:space="preserve">W331524SM    </v>
      </c>
      <c r="C774" s="216" t="s">
        <v>1482</v>
      </c>
      <c r="E774" t="s">
        <v>186</v>
      </c>
      <c r="H774" t="s">
        <v>2631</v>
      </c>
      <c r="I774" t="s">
        <v>2378</v>
      </c>
      <c r="J774" t="s">
        <v>803</v>
      </c>
      <c r="K774" t="s">
        <v>809</v>
      </c>
      <c r="L774">
        <v>337.13</v>
      </c>
      <c r="M774">
        <v>119.88</v>
      </c>
      <c r="N774">
        <v>107.88</v>
      </c>
      <c r="O774">
        <v>98.07</v>
      </c>
      <c r="P774">
        <v>93.01</v>
      </c>
      <c r="Q774">
        <v>55</v>
      </c>
      <c r="AU774">
        <v>337.13</v>
      </c>
      <c r="AV774">
        <v>119.88</v>
      </c>
      <c r="AW774">
        <v>107.88</v>
      </c>
      <c r="AX774">
        <v>98.07</v>
      </c>
      <c r="AY774">
        <v>93.01</v>
      </c>
      <c r="BB774">
        <v>55</v>
      </c>
    </row>
    <row r="775" spans="1:54" x14ac:dyDescent="0.25">
      <c r="A775" t="s">
        <v>2632</v>
      </c>
      <c r="B775" s="216" t="str">
        <f t="shared" si="15"/>
        <v xml:space="preserve">W3318SM      </v>
      </c>
      <c r="C775" s="216" t="s">
        <v>1485</v>
      </c>
      <c r="E775" t="s">
        <v>170</v>
      </c>
      <c r="H775" t="s">
        <v>2632</v>
      </c>
      <c r="I775" t="s">
        <v>2378</v>
      </c>
      <c r="J775" t="s">
        <v>803</v>
      </c>
      <c r="K775" t="s">
        <v>809</v>
      </c>
      <c r="L775">
        <v>312.06</v>
      </c>
      <c r="M775">
        <v>110.97</v>
      </c>
      <c r="N775">
        <v>99.86</v>
      </c>
      <c r="O775">
        <v>90.78</v>
      </c>
      <c r="P775">
        <v>86.1</v>
      </c>
      <c r="Q775">
        <v>40</v>
      </c>
      <c r="AU775">
        <v>312.06</v>
      </c>
      <c r="AV775">
        <v>110.97</v>
      </c>
      <c r="AW775">
        <v>99.86</v>
      </c>
      <c r="AX775">
        <v>90.78</v>
      </c>
      <c r="AY775">
        <v>86.1</v>
      </c>
      <c r="BB775">
        <v>40</v>
      </c>
    </row>
    <row r="776" spans="1:54" x14ac:dyDescent="0.25">
      <c r="A776" t="s">
        <v>2633</v>
      </c>
      <c r="B776" s="216" t="str">
        <f t="shared" si="15"/>
        <v xml:space="preserve">W331824SM    </v>
      </c>
      <c r="C776" s="216" t="s">
        <v>1484</v>
      </c>
      <c r="E776" t="s">
        <v>187</v>
      </c>
      <c r="H776" t="s">
        <v>2633</v>
      </c>
      <c r="I776" t="s">
        <v>2378</v>
      </c>
      <c r="J776" t="s">
        <v>803</v>
      </c>
      <c r="K776" t="s">
        <v>809</v>
      </c>
      <c r="L776">
        <v>353.57</v>
      </c>
      <c r="M776">
        <v>125.73</v>
      </c>
      <c r="N776">
        <v>113.14</v>
      </c>
      <c r="O776">
        <v>102.85</v>
      </c>
      <c r="P776">
        <v>97.55</v>
      </c>
      <c r="Q776">
        <v>60</v>
      </c>
      <c r="AU776">
        <v>353.57</v>
      </c>
      <c r="AV776">
        <v>125.73</v>
      </c>
      <c r="AW776">
        <v>113.14</v>
      </c>
      <c r="AX776">
        <v>102.85</v>
      </c>
      <c r="AY776">
        <v>97.55</v>
      </c>
      <c r="BB776">
        <v>60</v>
      </c>
    </row>
    <row r="777" spans="1:54" x14ac:dyDescent="0.25">
      <c r="A777" t="s">
        <v>2634</v>
      </c>
      <c r="B777" s="216" t="str">
        <f t="shared" si="15"/>
        <v xml:space="preserve">W3321SM      </v>
      </c>
      <c r="C777" s="216" t="s">
        <v>1487</v>
      </c>
      <c r="E777" t="s">
        <v>176</v>
      </c>
      <c r="H777" t="s">
        <v>2634</v>
      </c>
      <c r="I777" t="s">
        <v>2378</v>
      </c>
      <c r="J777" t="s">
        <v>803</v>
      </c>
      <c r="K777" t="s">
        <v>809</v>
      </c>
      <c r="L777">
        <v>345.47</v>
      </c>
      <c r="M777">
        <v>122.85</v>
      </c>
      <c r="N777">
        <v>110.55</v>
      </c>
      <c r="O777">
        <v>100.5</v>
      </c>
      <c r="P777">
        <v>95.32</v>
      </c>
      <c r="Q777">
        <v>50</v>
      </c>
      <c r="AU777">
        <v>345.47</v>
      </c>
      <c r="AV777">
        <v>122.85</v>
      </c>
      <c r="AW777">
        <v>110.55</v>
      </c>
      <c r="AX777">
        <v>100.5</v>
      </c>
      <c r="AY777">
        <v>95.32</v>
      </c>
      <c r="BB777">
        <v>50</v>
      </c>
    </row>
    <row r="778" spans="1:54" x14ac:dyDescent="0.25">
      <c r="A778" t="s">
        <v>2635</v>
      </c>
      <c r="B778" s="216" t="str">
        <f t="shared" si="15"/>
        <v xml:space="preserve">W332124SM    </v>
      </c>
      <c r="C778" s="216" t="s">
        <v>1486</v>
      </c>
      <c r="E778" t="s">
        <v>188</v>
      </c>
      <c r="H778" t="s">
        <v>2635</v>
      </c>
      <c r="I778" t="s">
        <v>2378</v>
      </c>
      <c r="J778" t="s">
        <v>803</v>
      </c>
      <c r="K778" t="s">
        <v>809</v>
      </c>
      <c r="L778">
        <v>401.18</v>
      </c>
      <c r="M778">
        <v>142.66</v>
      </c>
      <c r="N778">
        <v>128.38</v>
      </c>
      <c r="O778">
        <v>116.7</v>
      </c>
      <c r="P778">
        <v>110.69</v>
      </c>
      <c r="Q778">
        <v>77</v>
      </c>
      <c r="AU778">
        <v>401.18</v>
      </c>
      <c r="AV778">
        <v>142.66</v>
      </c>
      <c r="AW778">
        <v>128.38</v>
      </c>
      <c r="AX778">
        <v>116.7</v>
      </c>
      <c r="AY778">
        <v>110.69</v>
      </c>
      <c r="BB778">
        <v>77</v>
      </c>
    </row>
    <row r="779" spans="1:54" x14ac:dyDescent="0.25">
      <c r="A779" t="s">
        <v>2636</v>
      </c>
      <c r="B779" s="216" t="str">
        <f t="shared" si="15"/>
        <v xml:space="preserve">W3324SM      </v>
      </c>
      <c r="C779" s="216" t="s">
        <v>1489</v>
      </c>
      <c r="E779" t="s">
        <v>189</v>
      </c>
      <c r="H779" t="s">
        <v>2636</v>
      </c>
      <c r="I779" t="s">
        <v>2378</v>
      </c>
      <c r="J779" t="s">
        <v>803</v>
      </c>
      <c r="K779" t="s">
        <v>809</v>
      </c>
      <c r="L779">
        <v>357.98</v>
      </c>
      <c r="M779">
        <v>127.3</v>
      </c>
      <c r="N779">
        <v>114.55</v>
      </c>
      <c r="O779">
        <v>104.14</v>
      </c>
      <c r="P779">
        <v>98.77</v>
      </c>
      <c r="Q779">
        <v>53</v>
      </c>
      <c r="AU779">
        <v>357.98</v>
      </c>
      <c r="AV779">
        <v>127.3</v>
      </c>
      <c r="AW779">
        <v>114.55</v>
      </c>
      <c r="AX779">
        <v>104.14</v>
      </c>
      <c r="AY779">
        <v>98.77</v>
      </c>
      <c r="BB779">
        <v>53</v>
      </c>
    </row>
    <row r="780" spans="1:54" x14ac:dyDescent="0.25">
      <c r="A780" t="s">
        <v>2637</v>
      </c>
      <c r="B780" s="216" t="str">
        <f t="shared" si="15"/>
        <v xml:space="preserve">W332424SM    </v>
      </c>
      <c r="C780" s="216" t="s">
        <v>1488</v>
      </c>
      <c r="E780" t="s">
        <v>405</v>
      </c>
      <c r="H780" t="s">
        <v>2637</v>
      </c>
      <c r="I780" t="s">
        <v>2378</v>
      </c>
      <c r="J780" t="s">
        <v>803</v>
      </c>
      <c r="K780" t="s">
        <v>809</v>
      </c>
      <c r="L780">
        <v>393.96</v>
      </c>
      <c r="M780">
        <v>140.09</v>
      </c>
      <c r="N780">
        <v>126.07</v>
      </c>
      <c r="O780">
        <v>114.6</v>
      </c>
      <c r="P780">
        <v>108.69</v>
      </c>
      <c r="Q780">
        <v>70</v>
      </c>
      <c r="AU780">
        <v>393.96</v>
      </c>
      <c r="AV780">
        <v>140.09</v>
      </c>
      <c r="AW780">
        <v>126.07</v>
      </c>
      <c r="AX780">
        <v>114.6</v>
      </c>
      <c r="AY780">
        <v>108.69</v>
      </c>
      <c r="BB780">
        <v>70</v>
      </c>
    </row>
    <row r="781" spans="1:54" x14ac:dyDescent="0.25">
      <c r="A781" t="s">
        <v>2638</v>
      </c>
      <c r="B781" s="216" t="str">
        <f t="shared" si="15"/>
        <v xml:space="preserve">W3330SM      </v>
      </c>
      <c r="C781" s="216" t="s">
        <v>1490</v>
      </c>
      <c r="E781" t="s">
        <v>212</v>
      </c>
      <c r="H781" t="s">
        <v>2638</v>
      </c>
      <c r="I781" t="s">
        <v>2378</v>
      </c>
      <c r="J781" t="s">
        <v>803</v>
      </c>
      <c r="K781" t="s">
        <v>809</v>
      </c>
      <c r="L781">
        <v>405.55</v>
      </c>
      <c r="M781">
        <v>144.21</v>
      </c>
      <c r="N781">
        <v>129.78</v>
      </c>
      <c r="O781">
        <v>117.97</v>
      </c>
      <c r="P781">
        <v>111.89</v>
      </c>
      <c r="Q781">
        <v>66</v>
      </c>
      <c r="AU781">
        <v>405.55</v>
      </c>
      <c r="AV781">
        <v>144.21</v>
      </c>
      <c r="AW781">
        <v>129.78</v>
      </c>
      <c r="AX781">
        <v>117.97</v>
      </c>
      <c r="AY781">
        <v>111.89</v>
      </c>
      <c r="BB781">
        <v>66</v>
      </c>
    </row>
    <row r="782" spans="1:54" x14ac:dyDescent="0.25">
      <c r="A782" t="s">
        <v>2639</v>
      </c>
      <c r="B782" s="216" t="str">
        <f t="shared" si="15"/>
        <v xml:space="preserve">W3336SM      </v>
      </c>
      <c r="C782" s="216" t="s">
        <v>1491</v>
      </c>
      <c r="E782" t="s">
        <v>234</v>
      </c>
      <c r="H782" t="s">
        <v>2639</v>
      </c>
      <c r="I782" t="s">
        <v>2378</v>
      </c>
      <c r="J782" t="s">
        <v>803</v>
      </c>
      <c r="K782" t="s">
        <v>809</v>
      </c>
      <c r="L782">
        <v>432.21</v>
      </c>
      <c r="M782">
        <v>153.69</v>
      </c>
      <c r="N782">
        <v>138.31</v>
      </c>
      <c r="O782">
        <v>125.73</v>
      </c>
      <c r="P782">
        <v>119.25</v>
      </c>
      <c r="Q782">
        <v>73</v>
      </c>
      <c r="AU782">
        <v>432.21</v>
      </c>
      <c r="AV782">
        <v>153.69</v>
      </c>
      <c r="AW782">
        <v>138.31</v>
      </c>
      <c r="AX782">
        <v>125.73</v>
      </c>
      <c r="AY782">
        <v>119.25</v>
      </c>
      <c r="BB782">
        <v>73</v>
      </c>
    </row>
    <row r="783" spans="1:54" x14ac:dyDescent="0.25">
      <c r="A783" t="s">
        <v>2640</v>
      </c>
      <c r="B783" s="216" t="str">
        <f t="shared" si="15"/>
        <v xml:space="preserve">W3339SM      </v>
      </c>
      <c r="C783" s="216" t="s">
        <v>1492</v>
      </c>
      <c r="E783" t="s">
        <v>719</v>
      </c>
      <c r="H783" t="s">
        <v>2640</v>
      </c>
      <c r="I783" t="s">
        <v>2378</v>
      </c>
      <c r="J783" t="s">
        <v>803</v>
      </c>
      <c r="K783" t="s">
        <v>809</v>
      </c>
      <c r="L783">
        <v>462.28</v>
      </c>
      <c r="M783">
        <v>164.39</v>
      </c>
      <c r="N783">
        <v>147.93</v>
      </c>
      <c r="O783">
        <v>134.47999999999999</v>
      </c>
      <c r="P783">
        <v>127.54</v>
      </c>
      <c r="Q783">
        <v>83</v>
      </c>
      <c r="AU783">
        <v>462.28</v>
      </c>
      <c r="AV783">
        <v>164.39</v>
      </c>
      <c r="AW783">
        <v>147.93</v>
      </c>
      <c r="AX783">
        <v>134.47999999999999</v>
      </c>
      <c r="AY783">
        <v>127.54</v>
      </c>
      <c r="BB783">
        <v>83</v>
      </c>
    </row>
    <row r="784" spans="1:54" x14ac:dyDescent="0.25">
      <c r="A784" t="s">
        <v>2641</v>
      </c>
      <c r="B784" s="216" t="str">
        <f t="shared" si="15"/>
        <v xml:space="preserve">W3342SM      </v>
      </c>
      <c r="C784" s="216" t="s">
        <v>1493</v>
      </c>
      <c r="E784" t="s">
        <v>246</v>
      </c>
      <c r="H784" t="s">
        <v>2641</v>
      </c>
      <c r="I784" t="s">
        <v>2378</v>
      </c>
      <c r="J784" t="s">
        <v>803</v>
      </c>
      <c r="K784" t="s">
        <v>809</v>
      </c>
      <c r="L784">
        <v>475.71</v>
      </c>
      <c r="M784">
        <v>169.16</v>
      </c>
      <c r="N784">
        <v>152.22999999999999</v>
      </c>
      <c r="O784">
        <v>138.38</v>
      </c>
      <c r="P784">
        <v>131.25</v>
      </c>
      <c r="Q784">
        <v>86</v>
      </c>
      <c r="AU784">
        <v>475.71</v>
      </c>
      <c r="AV784">
        <v>169.16</v>
      </c>
      <c r="AW784">
        <v>152.22999999999999</v>
      </c>
      <c r="AX784">
        <v>138.38</v>
      </c>
      <c r="AY784">
        <v>131.25</v>
      </c>
      <c r="BB784">
        <v>86</v>
      </c>
    </row>
    <row r="785" spans="1:54" x14ac:dyDescent="0.25">
      <c r="A785" t="s">
        <v>2642</v>
      </c>
      <c r="B785" s="216" t="str">
        <f t="shared" si="15"/>
        <v xml:space="preserve">W3612SM      </v>
      </c>
      <c r="C785" s="216" t="s">
        <v>1495</v>
      </c>
      <c r="E785" t="s">
        <v>154</v>
      </c>
      <c r="H785" t="s">
        <v>2642</v>
      </c>
      <c r="I785" t="s">
        <v>2378</v>
      </c>
      <c r="J785" t="s">
        <v>803</v>
      </c>
      <c r="K785" t="s">
        <v>809</v>
      </c>
      <c r="L785">
        <v>293.64</v>
      </c>
      <c r="M785">
        <v>104.42</v>
      </c>
      <c r="N785">
        <v>93.97</v>
      </c>
      <c r="O785">
        <v>85.42</v>
      </c>
      <c r="P785">
        <v>81.02</v>
      </c>
      <c r="Q785">
        <v>36</v>
      </c>
      <c r="AU785">
        <v>293.64</v>
      </c>
      <c r="AV785">
        <v>104.42</v>
      </c>
      <c r="AW785">
        <v>93.97</v>
      </c>
      <c r="AX785">
        <v>85.42</v>
      </c>
      <c r="AY785">
        <v>81.02</v>
      </c>
      <c r="BB785">
        <v>36</v>
      </c>
    </row>
    <row r="786" spans="1:54" x14ac:dyDescent="0.25">
      <c r="A786" t="s">
        <v>2643</v>
      </c>
      <c r="B786" s="216" t="str">
        <f t="shared" si="15"/>
        <v xml:space="preserve">W361224SM    </v>
      </c>
      <c r="C786" s="216" t="s">
        <v>1494</v>
      </c>
      <c r="E786" t="s">
        <v>190</v>
      </c>
      <c r="H786" t="s">
        <v>2643</v>
      </c>
      <c r="I786" t="s">
        <v>2378</v>
      </c>
      <c r="J786" t="s">
        <v>803</v>
      </c>
      <c r="K786" t="s">
        <v>809</v>
      </c>
      <c r="L786">
        <v>330.42</v>
      </c>
      <c r="M786">
        <v>117.5</v>
      </c>
      <c r="N786">
        <v>105.73</v>
      </c>
      <c r="O786">
        <v>96.12</v>
      </c>
      <c r="P786">
        <v>91.16</v>
      </c>
      <c r="Q786">
        <v>54</v>
      </c>
      <c r="AU786">
        <v>330.42</v>
      </c>
      <c r="AV786">
        <v>117.5</v>
      </c>
      <c r="AW786">
        <v>105.73</v>
      </c>
      <c r="AX786">
        <v>96.12</v>
      </c>
      <c r="AY786">
        <v>91.16</v>
      </c>
      <c r="BB786">
        <v>54</v>
      </c>
    </row>
    <row r="787" spans="1:54" x14ac:dyDescent="0.25">
      <c r="A787" t="s">
        <v>2644</v>
      </c>
      <c r="B787" s="216" t="str">
        <f t="shared" si="15"/>
        <v xml:space="preserve">W3615SM      </v>
      </c>
      <c r="C787" s="216" t="s">
        <v>1497</v>
      </c>
      <c r="E787" t="s">
        <v>162</v>
      </c>
      <c r="H787" t="s">
        <v>2644</v>
      </c>
      <c r="I787" t="s">
        <v>2378</v>
      </c>
      <c r="J787" t="s">
        <v>803</v>
      </c>
      <c r="K787" t="s">
        <v>809</v>
      </c>
      <c r="L787">
        <v>311.92</v>
      </c>
      <c r="M787">
        <v>110.92</v>
      </c>
      <c r="N787">
        <v>99.81</v>
      </c>
      <c r="O787">
        <v>90.74</v>
      </c>
      <c r="P787">
        <v>86.06</v>
      </c>
      <c r="Q787">
        <v>40</v>
      </c>
      <c r="AU787">
        <v>311.92</v>
      </c>
      <c r="AV787">
        <v>110.92</v>
      </c>
      <c r="AW787">
        <v>99.81</v>
      </c>
      <c r="AX787">
        <v>90.74</v>
      </c>
      <c r="AY787">
        <v>86.06</v>
      </c>
      <c r="BB787">
        <v>40</v>
      </c>
    </row>
    <row r="788" spans="1:54" x14ac:dyDescent="0.25">
      <c r="A788" t="s">
        <v>2645</v>
      </c>
      <c r="B788" s="216" t="str">
        <f t="shared" si="15"/>
        <v xml:space="preserve">W361524SM    </v>
      </c>
      <c r="C788" s="216" t="s">
        <v>1496</v>
      </c>
      <c r="E788" t="s">
        <v>191</v>
      </c>
      <c r="H788" t="s">
        <v>2645</v>
      </c>
      <c r="I788" t="s">
        <v>2378</v>
      </c>
      <c r="J788" t="s">
        <v>803</v>
      </c>
      <c r="K788" t="s">
        <v>809</v>
      </c>
      <c r="L788">
        <v>351.07</v>
      </c>
      <c r="M788">
        <v>124.84</v>
      </c>
      <c r="N788">
        <v>112.34</v>
      </c>
      <c r="O788">
        <v>102.13</v>
      </c>
      <c r="P788">
        <v>96.86</v>
      </c>
      <c r="Q788">
        <v>59</v>
      </c>
      <c r="AU788">
        <v>351.07</v>
      </c>
      <c r="AV788">
        <v>124.84</v>
      </c>
      <c r="AW788">
        <v>112.34</v>
      </c>
      <c r="AX788">
        <v>102.13</v>
      </c>
      <c r="AY788">
        <v>96.86</v>
      </c>
      <c r="BB788">
        <v>59</v>
      </c>
    </row>
    <row r="789" spans="1:54" x14ac:dyDescent="0.25">
      <c r="A789" t="s">
        <v>2646</v>
      </c>
      <c r="B789" s="216" t="str">
        <f t="shared" si="15"/>
        <v xml:space="preserve">W3618SM      </v>
      </c>
      <c r="C789" s="216" t="s">
        <v>1499</v>
      </c>
      <c r="E789" t="s">
        <v>171</v>
      </c>
      <c r="H789" t="s">
        <v>2646</v>
      </c>
      <c r="I789" t="s">
        <v>2378</v>
      </c>
      <c r="J789" t="s">
        <v>803</v>
      </c>
      <c r="K789" t="s">
        <v>809</v>
      </c>
      <c r="L789">
        <v>326</v>
      </c>
      <c r="M789">
        <v>115.93</v>
      </c>
      <c r="N789">
        <v>104.32</v>
      </c>
      <c r="O789">
        <v>94.83</v>
      </c>
      <c r="P789">
        <v>89.94</v>
      </c>
      <c r="Q789">
        <v>54</v>
      </c>
      <c r="AU789">
        <v>326</v>
      </c>
      <c r="AV789">
        <v>115.93</v>
      </c>
      <c r="AW789">
        <v>104.32</v>
      </c>
      <c r="AX789">
        <v>94.83</v>
      </c>
      <c r="AY789">
        <v>89.94</v>
      </c>
      <c r="BB789">
        <v>54</v>
      </c>
    </row>
    <row r="790" spans="1:54" x14ac:dyDescent="0.25">
      <c r="A790" t="s">
        <v>2647</v>
      </c>
      <c r="B790" s="216" t="str">
        <f t="shared" si="15"/>
        <v xml:space="preserve">W361824SM    </v>
      </c>
      <c r="C790" s="216" t="s">
        <v>1498</v>
      </c>
      <c r="E790" t="s">
        <v>192</v>
      </c>
      <c r="H790" t="s">
        <v>2647</v>
      </c>
      <c r="I790" t="s">
        <v>2378</v>
      </c>
      <c r="J790" t="s">
        <v>803</v>
      </c>
      <c r="K790" t="s">
        <v>809</v>
      </c>
      <c r="L790">
        <v>367.51</v>
      </c>
      <c r="M790">
        <v>130.69</v>
      </c>
      <c r="N790">
        <v>117.6</v>
      </c>
      <c r="O790">
        <v>106.91</v>
      </c>
      <c r="P790">
        <v>101.4</v>
      </c>
      <c r="Q790">
        <v>64</v>
      </c>
      <c r="AU790">
        <v>367.51</v>
      </c>
      <c r="AV790">
        <v>130.69</v>
      </c>
      <c r="AW790">
        <v>117.6</v>
      </c>
      <c r="AX790">
        <v>106.91</v>
      </c>
      <c r="AY790">
        <v>101.4</v>
      </c>
      <c r="BB790">
        <v>64</v>
      </c>
    </row>
    <row r="791" spans="1:54" x14ac:dyDescent="0.25">
      <c r="A791" t="s">
        <v>2648</v>
      </c>
      <c r="B791" s="216" t="str">
        <f t="shared" si="15"/>
        <v xml:space="preserve">W3621SM      </v>
      </c>
      <c r="C791" s="216" t="s">
        <v>1501</v>
      </c>
      <c r="E791" t="s">
        <v>177</v>
      </c>
      <c r="H791" t="s">
        <v>2648</v>
      </c>
      <c r="I791" t="s">
        <v>2378</v>
      </c>
      <c r="J791" t="s">
        <v>803</v>
      </c>
      <c r="K791" t="s">
        <v>809</v>
      </c>
      <c r="L791">
        <v>359.57</v>
      </c>
      <c r="M791">
        <v>127.86</v>
      </c>
      <c r="N791">
        <v>115.06</v>
      </c>
      <c r="O791">
        <v>104.6</v>
      </c>
      <c r="P791">
        <v>99.21</v>
      </c>
      <c r="Q791">
        <v>54</v>
      </c>
      <c r="AU791">
        <v>359.57</v>
      </c>
      <c r="AV791">
        <v>127.86</v>
      </c>
      <c r="AW791">
        <v>115.06</v>
      </c>
      <c r="AX791">
        <v>104.6</v>
      </c>
      <c r="AY791">
        <v>99.21</v>
      </c>
      <c r="BB791">
        <v>54</v>
      </c>
    </row>
    <row r="792" spans="1:54" x14ac:dyDescent="0.25">
      <c r="A792" t="s">
        <v>2649</v>
      </c>
      <c r="B792" s="216" t="str">
        <f t="shared" si="15"/>
        <v xml:space="preserve">W362124SM    </v>
      </c>
      <c r="C792" s="216" t="s">
        <v>1500</v>
      </c>
      <c r="E792" t="s">
        <v>193</v>
      </c>
      <c r="H792" t="s">
        <v>2649</v>
      </c>
      <c r="I792" t="s">
        <v>2378</v>
      </c>
      <c r="J792" t="s">
        <v>803</v>
      </c>
      <c r="K792" t="s">
        <v>809</v>
      </c>
      <c r="L792">
        <v>417.65</v>
      </c>
      <c r="M792">
        <v>148.52000000000001</v>
      </c>
      <c r="N792">
        <v>133.65</v>
      </c>
      <c r="O792">
        <v>121.49</v>
      </c>
      <c r="P792">
        <v>115.23</v>
      </c>
      <c r="Q792">
        <v>83</v>
      </c>
      <c r="AU792">
        <v>417.65</v>
      </c>
      <c r="AV792">
        <v>148.52000000000001</v>
      </c>
      <c r="AW792">
        <v>133.65</v>
      </c>
      <c r="AX792">
        <v>121.49</v>
      </c>
      <c r="AY792">
        <v>115.23</v>
      </c>
      <c r="BB792">
        <v>83</v>
      </c>
    </row>
    <row r="793" spans="1:54" x14ac:dyDescent="0.25">
      <c r="A793" t="s">
        <v>2650</v>
      </c>
      <c r="B793" s="216" t="str">
        <f t="shared" si="15"/>
        <v xml:space="preserve">W3624SM      </v>
      </c>
      <c r="C793" s="216" t="s">
        <v>1503</v>
      </c>
      <c r="E793" t="s">
        <v>195</v>
      </c>
      <c r="H793" t="s">
        <v>2650</v>
      </c>
      <c r="I793" t="s">
        <v>2378</v>
      </c>
      <c r="J793" t="s">
        <v>803</v>
      </c>
      <c r="K793" t="s">
        <v>809</v>
      </c>
      <c r="L793">
        <v>372.08</v>
      </c>
      <c r="M793">
        <v>132.31</v>
      </c>
      <c r="N793">
        <v>119.07</v>
      </c>
      <c r="O793">
        <v>108.24</v>
      </c>
      <c r="P793">
        <v>102.66</v>
      </c>
      <c r="Q793">
        <v>57</v>
      </c>
      <c r="AU793">
        <v>372.08</v>
      </c>
      <c r="AV793">
        <v>132.31</v>
      </c>
      <c r="AW793">
        <v>119.07</v>
      </c>
      <c r="AX793">
        <v>108.24</v>
      </c>
      <c r="AY793">
        <v>102.66</v>
      </c>
      <c r="BB793">
        <v>57</v>
      </c>
    </row>
    <row r="794" spans="1:54" x14ac:dyDescent="0.25">
      <c r="A794" t="s">
        <v>2651</v>
      </c>
      <c r="B794" s="216" t="str">
        <f t="shared" si="15"/>
        <v xml:space="preserve">W362424SM    </v>
      </c>
      <c r="C794" s="216" t="s">
        <v>1502</v>
      </c>
      <c r="E794" t="s">
        <v>194</v>
      </c>
      <c r="H794" t="s">
        <v>2651</v>
      </c>
      <c r="I794" t="s">
        <v>2378</v>
      </c>
      <c r="J794" t="s">
        <v>803</v>
      </c>
      <c r="K794" t="s">
        <v>809</v>
      </c>
      <c r="L794">
        <v>434.09</v>
      </c>
      <c r="M794">
        <v>154.36000000000001</v>
      </c>
      <c r="N794">
        <v>138.91</v>
      </c>
      <c r="O794">
        <v>126.28</v>
      </c>
      <c r="P794">
        <v>119.77</v>
      </c>
      <c r="Q794">
        <v>87</v>
      </c>
      <c r="AU794">
        <v>434.09</v>
      </c>
      <c r="AV794">
        <v>154.36000000000001</v>
      </c>
      <c r="AW794">
        <v>138.91</v>
      </c>
      <c r="AX794">
        <v>126.28</v>
      </c>
      <c r="AY794">
        <v>119.77</v>
      </c>
      <c r="BB794">
        <v>87</v>
      </c>
    </row>
    <row r="795" spans="1:54" x14ac:dyDescent="0.25">
      <c r="A795" t="s">
        <v>2652</v>
      </c>
      <c r="B795" s="216" t="str">
        <f t="shared" si="15"/>
        <v xml:space="preserve">W3630SM      </v>
      </c>
      <c r="C795" s="216" t="s">
        <v>1504</v>
      </c>
      <c r="E795" t="s">
        <v>213</v>
      </c>
      <c r="H795" t="s">
        <v>2652</v>
      </c>
      <c r="I795" t="s">
        <v>2378</v>
      </c>
      <c r="J795" t="s">
        <v>803</v>
      </c>
      <c r="K795" t="s">
        <v>809</v>
      </c>
      <c r="L795">
        <v>419.73</v>
      </c>
      <c r="M795">
        <v>149.26</v>
      </c>
      <c r="N795">
        <v>134.31</v>
      </c>
      <c r="O795">
        <v>122.1</v>
      </c>
      <c r="P795">
        <v>115.8</v>
      </c>
      <c r="Q795">
        <v>71</v>
      </c>
      <c r="AU795">
        <v>419.73</v>
      </c>
      <c r="AV795">
        <v>149.26</v>
      </c>
      <c r="AW795">
        <v>134.31</v>
      </c>
      <c r="AX795">
        <v>122.1</v>
      </c>
      <c r="AY795">
        <v>115.8</v>
      </c>
      <c r="BB795">
        <v>71</v>
      </c>
    </row>
    <row r="796" spans="1:54" x14ac:dyDescent="0.25">
      <c r="A796" t="s">
        <v>2653</v>
      </c>
      <c r="B796" s="216" t="str">
        <f t="shared" si="15"/>
        <v xml:space="preserve">W3636SM      </v>
      </c>
      <c r="C796" s="216" t="s">
        <v>1505</v>
      </c>
      <c r="E796" t="s">
        <v>235</v>
      </c>
      <c r="H796" t="s">
        <v>2653</v>
      </c>
      <c r="I796" t="s">
        <v>2378</v>
      </c>
      <c r="J796" t="s">
        <v>803</v>
      </c>
      <c r="K796" t="s">
        <v>809</v>
      </c>
      <c r="L796">
        <v>452.08</v>
      </c>
      <c r="M796">
        <v>160.76</v>
      </c>
      <c r="N796">
        <v>144.66999999999999</v>
      </c>
      <c r="O796">
        <v>131.51</v>
      </c>
      <c r="P796">
        <v>124.73</v>
      </c>
      <c r="Q796">
        <v>78</v>
      </c>
      <c r="AU796">
        <v>452.08</v>
      </c>
      <c r="AV796">
        <v>160.76</v>
      </c>
      <c r="AW796">
        <v>144.66999999999999</v>
      </c>
      <c r="AX796">
        <v>131.51</v>
      </c>
      <c r="AY796">
        <v>124.73</v>
      </c>
      <c r="BB796">
        <v>78</v>
      </c>
    </row>
    <row r="797" spans="1:54" x14ac:dyDescent="0.25">
      <c r="A797" t="s">
        <v>2654</v>
      </c>
      <c r="B797" s="216" t="str">
        <f t="shared" si="15"/>
        <v xml:space="preserve">W3639SM      </v>
      </c>
      <c r="C797" s="216" t="s">
        <v>1506</v>
      </c>
      <c r="E797" t="s">
        <v>720</v>
      </c>
      <c r="H797" t="s">
        <v>2654</v>
      </c>
      <c r="I797" t="s">
        <v>2378</v>
      </c>
      <c r="J797" t="s">
        <v>803</v>
      </c>
      <c r="K797" t="s">
        <v>809</v>
      </c>
      <c r="L797">
        <v>483.89</v>
      </c>
      <c r="M797">
        <v>172.07</v>
      </c>
      <c r="N797">
        <v>154.85</v>
      </c>
      <c r="O797">
        <v>140.76</v>
      </c>
      <c r="P797">
        <v>133.51</v>
      </c>
      <c r="Q797">
        <v>89</v>
      </c>
      <c r="AU797">
        <v>483.89</v>
      </c>
      <c r="AV797">
        <v>172.07</v>
      </c>
      <c r="AW797">
        <v>154.85</v>
      </c>
      <c r="AX797">
        <v>140.76</v>
      </c>
      <c r="AY797">
        <v>133.51</v>
      </c>
      <c r="BB797">
        <v>89</v>
      </c>
    </row>
    <row r="798" spans="1:54" x14ac:dyDescent="0.25">
      <c r="A798" t="s">
        <v>2655</v>
      </c>
      <c r="B798" s="216" t="str">
        <f t="shared" si="15"/>
        <v xml:space="preserve">W3642SM      </v>
      </c>
      <c r="C798" s="216" t="s">
        <v>1507</v>
      </c>
      <c r="E798" t="s">
        <v>247</v>
      </c>
      <c r="H798" t="s">
        <v>2655</v>
      </c>
      <c r="I798" t="s">
        <v>2378</v>
      </c>
      <c r="J798" t="s">
        <v>803</v>
      </c>
      <c r="K798" t="s">
        <v>809</v>
      </c>
      <c r="L798">
        <v>497.24</v>
      </c>
      <c r="M798">
        <v>176.82</v>
      </c>
      <c r="N798">
        <v>159.12</v>
      </c>
      <c r="O798">
        <v>144.65</v>
      </c>
      <c r="P798">
        <v>137.19</v>
      </c>
      <c r="Q798">
        <v>92</v>
      </c>
      <c r="AU798">
        <v>497.24</v>
      </c>
      <c r="AV798">
        <v>176.82</v>
      </c>
      <c r="AW798">
        <v>159.12</v>
      </c>
      <c r="AX798">
        <v>144.65</v>
      </c>
      <c r="AY798">
        <v>137.19</v>
      </c>
      <c r="BB798">
        <v>92</v>
      </c>
    </row>
    <row r="799" spans="1:54" x14ac:dyDescent="0.25">
      <c r="A799"/>
      <c r="E799"/>
      <c r="AU799" s="216" t="e">
        <f>INDEX(#REF!,MATCH($A799,#REF!,0))</f>
        <v>#REF!</v>
      </c>
      <c r="AV799" s="216" t="e">
        <f>INDEX(#REF!,MATCH($A799,#REF!,0))</f>
        <v>#REF!</v>
      </c>
      <c r="AW799" s="216" t="e">
        <f>INDEX(#REF!,MATCH($A799,#REF!,0))</f>
        <v>#REF!</v>
      </c>
      <c r="AX799" s="216" t="e">
        <f>INDEX(#REF!,MATCH($A799,#REF!,0))</f>
        <v>#REF!</v>
      </c>
      <c r="AY799" s="216" t="e">
        <f>INDEX(#REF!,MATCH($A799,#REF!,0))</f>
        <v>#REF!</v>
      </c>
      <c r="BB799" s="216" t="e">
        <f>INDEX(#REF!,MATCH($A799,#REF!,0))</f>
        <v>#REF!</v>
      </c>
    </row>
    <row r="800" spans="1:54" x14ac:dyDescent="0.25">
      <c r="A800" s="80" t="s">
        <v>2367</v>
      </c>
      <c r="E800"/>
      <c r="AU800" s="216" t="e">
        <f>INDEX(#REF!,MATCH($A800,#REF!,0))</f>
        <v>#REF!</v>
      </c>
      <c r="AV800" s="216" t="e">
        <f>INDEX(#REF!,MATCH($A800,#REF!,0))</f>
        <v>#REF!</v>
      </c>
      <c r="AW800" s="216" t="e">
        <f>INDEX(#REF!,MATCH($A800,#REF!,0))</f>
        <v>#REF!</v>
      </c>
      <c r="AX800" s="216" t="e">
        <f>INDEX(#REF!,MATCH($A800,#REF!,0))</f>
        <v>#REF!</v>
      </c>
      <c r="AY800" s="216" t="e">
        <f>INDEX(#REF!,MATCH($A800,#REF!,0))</f>
        <v>#REF!</v>
      </c>
      <c r="BB800" s="216" t="e">
        <f>INDEX(#REF!,MATCH($A800,#REF!,0))</f>
        <v>#REF!</v>
      </c>
    </row>
    <row r="801" spans="1:54" x14ac:dyDescent="0.25">
      <c r="A801" t="s">
        <v>2396</v>
      </c>
      <c r="B801" s="216" t="str">
        <f t="shared" ref="B801:B820" si="16">RIGHT(A801,LEN(A801)-3)</f>
        <v xml:space="preserve">BBPSM        </v>
      </c>
      <c r="C801" s="216" t="s">
        <v>1347</v>
      </c>
      <c r="D801" t="s">
        <v>803</v>
      </c>
      <c r="E801" s="216" t="str">
        <f t="shared" ref="E801:E820" si="17">LEFT(C801,LEN(C801)-2)</f>
        <v>BBP</v>
      </c>
      <c r="F801" t="s">
        <v>804</v>
      </c>
      <c r="H801" t="s">
        <v>2396</v>
      </c>
      <c r="I801" t="s">
        <v>2378</v>
      </c>
      <c r="J801" t="s">
        <v>803</v>
      </c>
      <c r="K801" t="s">
        <v>804</v>
      </c>
      <c r="L801">
        <v>217.18</v>
      </c>
      <c r="M801">
        <v>77.23</v>
      </c>
      <c r="N801">
        <v>69.5</v>
      </c>
      <c r="O801">
        <v>63.18</v>
      </c>
      <c r="P801">
        <v>59.92</v>
      </c>
      <c r="Q801">
        <v>38</v>
      </c>
      <c r="AU801">
        <v>217.18</v>
      </c>
      <c r="AV801">
        <v>77.23</v>
      </c>
      <c r="AW801">
        <v>69.5</v>
      </c>
      <c r="AX801">
        <v>63.18</v>
      </c>
      <c r="AY801">
        <v>59.92</v>
      </c>
      <c r="AZ801">
        <v>38</v>
      </c>
      <c r="BB801">
        <v>38</v>
      </c>
    </row>
    <row r="802" spans="1:54" x14ac:dyDescent="0.25">
      <c r="A802" t="s">
        <v>2397</v>
      </c>
      <c r="B802" s="216" t="str">
        <f t="shared" si="16"/>
        <v xml:space="preserve">BEPSM        </v>
      </c>
      <c r="C802" s="216" t="s">
        <v>1351</v>
      </c>
      <c r="D802" t="s">
        <v>803</v>
      </c>
      <c r="E802" s="216" t="str">
        <f t="shared" si="17"/>
        <v>BEP</v>
      </c>
      <c r="F802" t="s">
        <v>804</v>
      </c>
      <c r="H802" t="s">
        <v>2397</v>
      </c>
      <c r="I802" t="s">
        <v>2378</v>
      </c>
      <c r="J802" t="s">
        <v>803</v>
      </c>
      <c r="K802" t="s">
        <v>804</v>
      </c>
      <c r="L802">
        <v>92.38</v>
      </c>
      <c r="M802">
        <v>32.85</v>
      </c>
      <c r="N802">
        <v>29.56</v>
      </c>
      <c r="O802">
        <v>26.87</v>
      </c>
      <c r="P802">
        <v>25.49</v>
      </c>
      <c r="Q802">
        <v>14</v>
      </c>
      <c r="AU802">
        <v>92.38</v>
      </c>
      <c r="AV802">
        <v>32.85</v>
      </c>
      <c r="AW802">
        <v>29.56</v>
      </c>
      <c r="AX802">
        <v>26.87</v>
      </c>
      <c r="AY802">
        <v>25.49</v>
      </c>
      <c r="AZ802">
        <v>14</v>
      </c>
      <c r="BB802">
        <v>14</v>
      </c>
    </row>
    <row r="803" spans="1:54" x14ac:dyDescent="0.25">
      <c r="A803" t="s">
        <v>2398</v>
      </c>
      <c r="B803" s="216" t="str">
        <f t="shared" si="16"/>
        <v xml:space="preserve">BF3SM        </v>
      </c>
      <c r="C803" s="216" t="s">
        <v>1352</v>
      </c>
      <c r="D803" t="s">
        <v>803</v>
      </c>
      <c r="E803" s="216" t="str">
        <f t="shared" si="17"/>
        <v>BF3</v>
      </c>
      <c r="F803" t="s">
        <v>804</v>
      </c>
      <c r="H803" t="s">
        <v>2398</v>
      </c>
      <c r="I803" t="s">
        <v>2378</v>
      </c>
      <c r="J803" t="s">
        <v>803</v>
      </c>
      <c r="K803" t="s">
        <v>804</v>
      </c>
      <c r="L803">
        <v>26.13</v>
      </c>
      <c r="M803">
        <v>9.2899999999999991</v>
      </c>
      <c r="N803">
        <v>8.36</v>
      </c>
      <c r="O803">
        <v>7.6</v>
      </c>
      <c r="P803">
        <v>7.21</v>
      </c>
      <c r="Q803">
        <v>2</v>
      </c>
      <c r="AU803">
        <v>26.13</v>
      </c>
      <c r="AV803">
        <v>9.2899999999999991</v>
      </c>
      <c r="AW803">
        <v>8.36</v>
      </c>
      <c r="AX803">
        <v>7.6</v>
      </c>
      <c r="AY803">
        <v>7.21</v>
      </c>
      <c r="AZ803">
        <v>2</v>
      </c>
      <c r="BB803">
        <v>2</v>
      </c>
    </row>
    <row r="804" spans="1:54" x14ac:dyDescent="0.25">
      <c r="A804" t="s">
        <v>2399</v>
      </c>
      <c r="B804" s="216" t="str">
        <f t="shared" si="16"/>
        <v xml:space="preserve">BF6SM        </v>
      </c>
      <c r="C804" s="216" t="s">
        <v>1353</v>
      </c>
      <c r="D804" t="s">
        <v>803</v>
      </c>
      <c r="E804" s="216" t="str">
        <f t="shared" si="17"/>
        <v>BF6</v>
      </c>
      <c r="F804" t="s">
        <v>804</v>
      </c>
      <c r="H804" t="s">
        <v>2399</v>
      </c>
      <c r="I804" t="s">
        <v>2378</v>
      </c>
      <c r="J804" t="s">
        <v>803</v>
      </c>
      <c r="K804" t="s">
        <v>804</v>
      </c>
      <c r="L804">
        <v>29.68</v>
      </c>
      <c r="M804">
        <v>10.55</v>
      </c>
      <c r="N804">
        <v>9.5</v>
      </c>
      <c r="O804">
        <v>8.6300000000000008</v>
      </c>
      <c r="P804">
        <v>8.19</v>
      </c>
      <c r="Q804">
        <v>4</v>
      </c>
      <c r="AU804">
        <v>29.68</v>
      </c>
      <c r="AV804">
        <v>10.55</v>
      </c>
      <c r="AW804">
        <v>9.5</v>
      </c>
      <c r="AX804">
        <v>8.6300000000000008</v>
      </c>
      <c r="AY804">
        <v>8.19</v>
      </c>
      <c r="AZ804">
        <v>4</v>
      </c>
      <c r="BB804">
        <v>4</v>
      </c>
    </row>
    <row r="805" spans="1:54" x14ac:dyDescent="0.25">
      <c r="A805" t="s">
        <v>2400</v>
      </c>
      <c r="B805" s="216" t="str">
        <f t="shared" si="16"/>
        <v xml:space="preserve">REPSM        </v>
      </c>
      <c r="C805" s="216" t="s">
        <v>1387</v>
      </c>
      <c r="D805" t="s">
        <v>803</v>
      </c>
      <c r="E805" s="216" t="str">
        <f t="shared" si="17"/>
        <v>REP</v>
      </c>
      <c r="F805" t="s">
        <v>804</v>
      </c>
      <c r="H805" t="s">
        <v>2400</v>
      </c>
      <c r="I805" t="s">
        <v>2378</v>
      </c>
      <c r="J805" t="s">
        <v>803</v>
      </c>
      <c r="K805" t="s">
        <v>804</v>
      </c>
      <c r="L805">
        <v>229.58</v>
      </c>
      <c r="M805">
        <v>81.64</v>
      </c>
      <c r="N805">
        <v>73.47</v>
      </c>
      <c r="O805">
        <v>66.790000000000006</v>
      </c>
      <c r="P805">
        <v>63.34</v>
      </c>
      <c r="Q805">
        <v>41</v>
      </c>
      <c r="AU805">
        <v>229.58</v>
      </c>
      <c r="AV805">
        <v>81.64</v>
      </c>
      <c r="AW805">
        <v>73.47</v>
      </c>
      <c r="AX805">
        <v>66.790000000000006</v>
      </c>
      <c r="AY805">
        <v>63.34</v>
      </c>
      <c r="AZ805">
        <v>41</v>
      </c>
      <c r="BB805">
        <v>41</v>
      </c>
    </row>
    <row r="806" spans="1:54" x14ac:dyDescent="0.25">
      <c r="A806" t="s">
        <v>2401</v>
      </c>
      <c r="B806" s="216" t="str">
        <f t="shared" si="16"/>
        <v xml:space="preserve">ROT18SM      </v>
      </c>
      <c r="C806" s="216" t="s">
        <v>1388</v>
      </c>
      <c r="D806" t="s">
        <v>803</v>
      </c>
      <c r="E806" s="216" t="str">
        <f t="shared" si="17"/>
        <v>ROT18</v>
      </c>
      <c r="F806" t="s">
        <v>804</v>
      </c>
      <c r="H806" t="s">
        <v>2401</v>
      </c>
      <c r="I806" t="s">
        <v>2378</v>
      </c>
      <c r="J806" t="s">
        <v>803</v>
      </c>
      <c r="K806" t="s">
        <v>804</v>
      </c>
      <c r="L806">
        <v>247.88</v>
      </c>
      <c r="M806">
        <v>88.15</v>
      </c>
      <c r="N806">
        <v>79.319999999999993</v>
      </c>
      <c r="O806">
        <v>72.11</v>
      </c>
      <c r="P806">
        <v>68.39</v>
      </c>
      <c r="Q806">
        <v>10</v>
      </c>
      <c r="AU806">
        <v>247.88</v>
      </c>
      <c r="AV806">
        <v>88.15</v>
      </c>
      <c r="AW806">
        <v>79.319999999999993</v>
      </c>
      <c r="AX806">
        <v>72.11</v>
      </c>
      <c r="AY806">
        <v>68.39</v>
      </c>
      <c r="AZ806">
        <v>10</v>
      </c>
      <c r="BB806">
        <v>10</v>
      </c>
    </row>
    <row r="807" spans="1:54" x14ac:dyDescent="0.25">
      <c r="A807" t="s">
        <v>2402</v>
      </c>
      <c r="B807" s="216" t="str">
        <f t="shared" si="16"/>
        <v xml:space="preserve">ROT21SM      </v>
      </c>
      <c r="C807" s="216" t="s">
        <v>1389</v>
      </c>
      <c r="D807" t="s">
        <v>803</v>
      </c>
      <c r="E807" s="216" t="str">
        <f t="shared" si="17"/>
        <v>ROT21</v>
      </c>
      <c r="F807" t="s">
        <v>804</v>
      </c>
      <c r="H807" t="s">
        <v>2402</v>
      </c>
      <c r="I807" t="s">
        <v>2378</v>
      </c>
      <c r="J807" t="s">
        <v>803</v>
      </c>
      <c r="K807" t="s">
        <v>804</v>
      </c>
      <c r="L807">
        <v>253.19</v>
      </c>
      <c r="M807">
        <v>90.03</v>
      </c>
      <c r="N807">
        <v>81.02</v>
      </c>
      <c r="O807">
        <v>73.650000000000006</v>
      </c>
      <c r="P807">
        <v>69.86</v>
      </c>
      <c r="Q807">
        <v>11</v>
      </c>
      <c r="AU807">
        <v>253.19</v>
      </c>
      <c r="AV807">
        <v>90.03</v>
      </c>
      <c r="AW807">
        <v>81.02</v>
      </c>
      <c r="AX807">
        <v>73.650000000000006</v>
      </c>
      <c r="AY807">
        <v>69.86</v>
      </c>
      <c r="AZ807">
        <v>11</v>
      </c>
      <c r="BB807">
        <v>11</v>
      </c>
    </row>
    <row r="808" spans="1:54" x14ac:dyDescent="0.25">
      <c r="A808" t="s">
        <v>2403</v>
      </c>
      <c r="B808" s="216" t="str">
        <f t="shared" si="16"/>
        <v xml:space="preserve">ROT24SM      </v>
      </c>
      <c r="C808" s="216" t="s">
        <v>1390</v>
      </c>
      <c r="D808" t="s">
        <v>803</v>
      </c>
      <c r="E808" s="216" t="str">
        <f t="shared" si="17"/>
        <v>ROT24</v>
      </c>
      <c r="F808" t="s">
        <v>804</v>
      </c>
      <c r="H808" t="s">
        <v>2403</v>
      </c>
      <c r="I808" t="s">
        <v>2378</v>
      </c>
      <c r="J808" t="s">
        <v>803</v>
      </c>
      <c r="K808" t="s">
        <v>804</v>
      </c>
      <c r="L808">
        <v>263.81</v>
      </c>
      <c r="M808">
        <v>93.81</v>
      </c>
      <c r="N808">
        <v>84.42</v>
      </c>
      <c r="O808">
        <v>76.739999999999995</v>
      </c>
      <c r="P808">
        <v>72.790000000000006</v>
      </c>
      <c r="Q808">
        <v>12</v>
      </c>
      <c r="AU808">
        <v>263.81</v>
      </c>
      <c r="AV808">
        <v>93.81</v>
      </c>
      <c r="AW808">
        <v>84.42</v>
      </c>
      <c r="AX808">
        <v>76.739999999999995</v>
      </c>
      <c r="AY808">
        <v>72.790000000000006</v>
      </c>
      <c r="AZ808">
        <v>12</v>
      </c>
      <c r="BB808">
        <v>12</v>
      </c>
    </row>
    <row r="809" spans="1:54" x14ac:dyDescent="0.25">
      <c r="A809" t="s">
        <v>2404</v>
      </c>
      <c r="B809" s="216" t="str">
        <f t="shared" si="16"/>
        <v xml:space="preserve">ROT27SM      </v>
      </c>
      <c r="C809" s="216" t="s">
        <v>1391</v>
      </c>
      <c r="D809" t="s">
        <v>803</v>
      </c>
      <c r="E809" s="216" t="str">
        <f t="shared" si="17"/>
        <v>ROT27</v>
      </c>
      <c r="F809" t="s">
        <v>804</v>
      </c>
      <c r="H809" t="s">
        <v>2404</v>
      </c>
      <c r="I809" t="s">
        <v>2378</v>
      </c>
      <c r="J809" t="s">
        <v>803</v>
      </c>
      <c r="K809" t="s">
        <v>804</v>
      </c>
      <c r="L809">
        <v>269.13</v>
      </c>
      <c r="M809">
        <v>95.7</v>
      </c>
      <c r="N809">
        <v>86.12</v>
      </c>
      <c r="O809">
        <v>78.290000000000006</v>
      </c>
      <c r="P809">
        <v>74.25</v>
      </c>
      <c r="Q809">
        <v>13</v>
      </c>
      <c r="AU809">
        <v>269.13</v>
      </c>
      <c r="AV809">
        <v>95.7</v>
      </c>
      <c r="AW809">
        <v>86.12</v>
      </c>
      <c r="AX809">
        <v>78.290000000000006</v>
      </c>
      <c r="AY809">
        <v>74.25</v>
      </c>
      <c r="AZ809">
        <v>13</v>
      </c>
      <c r="BB809">
        <v>13</v>
      </c>
    </row>
    <row r="810" spans="1:54" x14ac:dyDescent="0.25">
      <c r="A810" t="s">
        <v>2405</v>
      </c>
      <c r="B810" s="216" t="str">
        <f t="shared" si="16"/>
        <v xml:space="preserve">ROT30SM      </v>
      </c>
      <c r="C810" s="216" t="s">
        <v>1392</v>
      </c>
      <c r="D810" t="s">
        <v>803</v>
      </c>
      <c r="E810" s="216" t="str">
        <f t="shared" si="17"/>
        <v>ROT30</v>
      </c>
      <c r="F810" t="s">
        <v>804</v>
      </c>
      <c r="H810" t="s">
        <v>2405</v>
      </c>
      <c r="I810" t="s">
        <v>2378</v>
      </c>
      <c r="J810" t="s">
        <v>803</v>
      </c>
      <c r="K810" t="s">
        <v>804</v>
      </c>
      <c r="L810">
        <v>285.06</v>
      </c>
      <c r="M810">
        <v>101.37</v>
      </c>
      <c r="N810">
        <v>91.22</v>
      </c>
      <c r="O810">
        <v>82.92</v>
      </c>
      <c r="P810">
        <v>78.650000000000006</v>
      </c>
      <c r="Q810">
        <v>13</v>
      </c>
      <c r="AU810">
        <v>285.06</v>
      </c>
      <c r="AV810">
        <v>101.37</v>
      </c>
      <c r="AW810">
        <v>91.22</v>
      </c>
      <c r="AX810">
        <v>82.92</v>
      </c>
      <c r="AY810">
        <v>78.650000000000006</v>
      </c>
      <c r="AZ810">
        <v>13</v>
      </c>
      <c r="BB810">
        <v>13</v>
      </c>
    </row>
    <row r="811" spans="1:54" x14ac:dyDescent="0.25">
      <c r="A811" t="s">
        <v>2406</v>
      </c>
      <c r="B811" s="216" t="str">
        <f t="shared" si="16"/>
        <v xml:space="preserve">SM96SM       </v>
      </c>
      <c r="C811" s="216" t="s">
        <v>1398</v>
      </c>
      <c r="D811" t="s">
        <v>803</v>
      </c>
      <c r="E811" s="216" t="str">
        <f t="shared" si="17"/>
        <v>SM96</v>
      </c>
      <c r="F811" t="s">
        <v>804</v>
      </c>
      <c r="H811" t="s">
        <v>2406</v>
      </c>
      <c r="I811" t="s">
        <v>2378</v>
      </c>
      <c r="J811" t="s">
        <v>803</v>
      </c>
      <c r="K811" t="s">
        <v>804</v>
      </c>
      <c r="L811">
        <v>46.83</v>
      </c>
      <c r="M811">
        <v>16.649999999999999</v>
      </c>
      <c r="N811">
        <v>14.99</v>
      </c>
      <c r="O811">
        <v>13.62</v>
      </c>
      <c r="P811">
        <v>12.92</v>
      </c>
      <c r="Q811">
        <v>4</v>
      </c>
      <c r="AU811">
        <v>46.83</v>
      </c>
      <c r="AV811">
        <v>16.649999999999999</v>
      </c>
      <c r="AW811">
        <v>14.99</v>
      </c>
      <c r="AX811">
        <v>13.62</v>
      </c>
      <c r="AY811">
        <v>12.92</v>
      </c>
      <c r="AZ811">
        <v>4</v>
      </c>
      <c r="BB811">
        <v>4</v>
      </c>
    </row>
    <row r="812" spans="1:54" x14ac:dyDescent="0.25">
      <c r="A812" t="s">
        <v>2407</v>
      </c>
      <c r="B812" s="216" t="str">
        <f t="shared" si="16"/>
        <v xml:space="preserve">TKP96SM      </v>
      </c>
      <c r="C812" s="216" t="s">
        <v>1400</v>
      </c>
      <c r="D812" t="s">
        <v>803</v>
      </c>
      <c r="E812" s="216" t="str">
        <f t="shared" si="17"/>
        <v>TKP96</v>
      </c>
      <c r="F812" t="s">
        <v>804</v>
      </c>
      <c r="H812" t="s">
        <v>2407</v>
      </c>
      <c r="I812" t="s">
        <v>2378</v>
      </c>
      <c r="J812" t="s">
        <v>803</v>
      </c>
      <c r="K812" t="s">
        <v>804</v>
      </c>
      <c r="L812">
        <v>30.79</v>
      </c>
      <c r="M812">
        <v>10.95</v>
      </c>
      <c r="N812">
        <v>9.85</v>
      </c>
      <c r="O812">
        <v>8.9600000000000009</v>
      </c>
      <c r="P812">
        <v>8.5</v>
      </c>
      <c r="Q812">
        <v>9</v>
      </c>
      <c r="AU812">
        <v>30.79</v>
      </c>
      <c r="AV812">
        <v>10.95</v>
      </c>
      <c r="AW812">
        <v>9.85</v>
      </c>
      <c r="AX812">
        <v>8.9600000000000009</v>
      </c>
      <c r="AY812">
        <v>8.5</v>
      </c>
      <c r="AZ812">
        <v>9</v>
      </c>
      <c r="BB812">
        <v>9</v>
      </c>
    </row>
    <row r="813" spans="1:54" x14ac:dyDescent="0.25">
      <c r="A813" t="s">
        <v>2408</v>
      </c>
      <c r="B813" s="216" t="str">
        <f t="shared" si="16"/>
        <v xml:space="preserve">TK96SM       </v>
      </c>
      <c r="C813" s="216" t="s">
        <v>1399</v>
      </c>
      <c r="D813" t="s">
        <v>803</v>
      </c>
      <c r="E813" s="216" t="str">
        <f t="shared" si="17"/>
        <v>TK96</v>
      </c>
      <c r="F813" t="s">
        <v>804</v>
      </c>
      <c r="H813" t="s">
        <v>2408</v>
      </c>
      <c r="I813" t="s">
        <v>2378</v>
      </c>
      <c r="J813" t="s">
        <v>803</v>
      </c>
      <c r="K813" t="s">
        <v>804</v>
      </c>
      <c r="L813">
        <v>52.15</v>
      </c>
      <c r="M813">
        <v>18.55</v>
      </c>
      <c r="N813">
        <v>16.690000000000001</v>
      </c>
      <c r="O813">
        <v>15.17</v>
      </c>
      <c r="P813">
        <v>14.39</v>
      </c>
      <c r="Q813">
        <v>7</v>
      </c>
      <c r="AU813">
        <v>52.15</v>
      </c>
      <c r="AV813">
        <v>18.55</v>
      </c>
      <c r="AW813">
        <v>16.690000000000001</v>
      </c>
      <c r="AX813">
        <v>15.17</v>
      </c>
      <c r="AY813">
        <v>14.39</v>
      </c>
      <c r="AZ813">
        <v>7</v>
      </c>
      <c r="BB813">
        <v>7</v>
      </c>
    </row>
    <row r="814" spans="1:54" x14ac:dyDescent="0.25">
      <c r="A814" t="s">
        <v>2409</v>
      </c>
      <c r="B814" s="216" t="str">
        <f t="shared" si="16"/>
        <v xml:space="preserve">WEP42SM      </v>
      </c>
      <c r="C814" s="216" t="s">
        <v>1512</v>
      </c>
      <c r="D814" t="s">
        <v>803</v>
      </c>
      <c r="E814" s="216" t="str">
        <f t="shared" si="17"/>
        <v>WEP42</v>
      </c>
      <c r="F814" t="s">
        <v>804</v>
      </c>
      <c r="H814" t="s">
        <v>2409</v>
      </c>
      <c r="I814" t="s">
        <v>2378</v>
      </c>
      <c r="J814" t="s">
        <v>803</v>
      </c>
      <c r="K814" t="s">
        <v>804</v>
      </c>
      <c r="L814">
        <v>75.38</v>
      </c>
      <c r="M814">
        <v>26.81</v>
      </c>
      <c r="N814">
        <v>24.12</v>
      </c>
      <c r="O814">
        <v>21.93</v>
      </c>
      <c r="P814">
        <v>20.8</v>
      </c>
      <c r="Q814">
        <v>10</v>
      </c>
      <c r="AU814">
        <v>75.38</v>
      </c>
      <c r="AV814">
        <v>26.81</v>
      </c>
      <c r="AW814">
        <v>24.12</v>
      </c>
      <c r="AX814">
        <v>21.93</v>
      </c>
      <c r="AY814">
        <v>20.8</v>
      </c>
      <c r="AZ814">
        <v>10</v>
      </c>
      <c r="BB814">
        <v>10</v>
      </c>
    </row>
    <row r="815" spans="1:54" x14ac:dyDescent="0.25">
      <c r="A815" t="s">
        <v>2410</v>
      </c>
      <c r="B815" s="216" t="str">
        <f t="shared" si="16"/>
        <v xml:space="preserve">WF342SM      </v>
      </c>
      <c r="C815" s="216" t="s">
        <v>1513</v>
      </c>
      <c r="D815" t="s">
        <v>803</v>
      </c>
      <c r="E815" s="216" t="str">
        <f t="shared" si="17"/>
        <v>WF342</v>
      </c>
      <c r="F815" t="s">
        <v>804</v>
      </c>
      <c r="H815" t="s">
        <v>2410</v>
      </c>
      <c r="I815" t="s">
        <v>2378</v>
      </c>
      <c r="J815" t="s">
        <v>803</v>
      </c>
      <c r="K815" t="s">
        <v>804</v>
      </c>
      <c r="L815">
        <v>29.01</v>
      </c>
      <c r="M815">
        <v>10.32</v>
      </c>
      <c r="N815">
        <v>9.2799999999999994</v>
      </c>
      <c r="O815">
        <v>8.44</v>
      </c>
      <c r="P815">
        <v>8</v>
      </c>
      <c r="Q815">
        <v>3</v>
      </c>
      <c r="AU815">
        <v>29.01</v>
      </c>
      <c r="AV815">
        <v>10.32</v>
      </c>
      <c r="AW815">
        <v>9.2799999999999994</v>
      </c>
      <c r="AX815">
        <v>8.44</v>
      </c>
      <c r="AY815">
        <v>8</v>
      </c>
      <c r="AZ815">
        <v>3</v>
      </c>
      <c r="BB815">
        <v>3</v>
      </c>
    </row>
    <row r="816" spans="1:54" x14ac:dyDescent="0.25">
      <c r="A816" t="s">
        <v>2411</v>
      </c>
      <c r="B816" s="216" t="str">
        <f t="shared" si="16"/>
        <v xml:space="preserve">WF396SM      </v>
      </c>
      <c r="C816" s="216" t="s">
        <v>1514</v>
      </c>
      <c r="D816" t="s">
        <v>803</v>
      </c>
      <c r="E816" s="216" t="str">
        <f t="shared" si="17"/>
        <v>WF396</v>
      </c>
      <c r="F816" t="s">
        <v>804</v>
      </c>
      <c r="H816" t="s">
        <v>2411</v>
      </c>
      <c r="I816" t="s">
        <v>2378</v>
      </c>
      <c r="J816" t="s">
        <v>803</v>
      </c>
      <c r="K816" t="s">
        <v>804</v>
      </c>
      <c r="L816">
        <v>41.36</v>
      </c>
      <c r="M816">
        <v>14.71</v>
      </c>
      <c r="N816">
        <v>13.24</v>
      </c>
      <c r="O816">
        <v>12.03</v>
      </c>
      <c r="P816">
        <v>11.41</v>
      </c>
      <c r="Q816">
        <v>5</v>
      </c>
      <c r="AU816">
        <v>41.36</v>
      </c>
      <c r="AV816">
        <v>14.71</v>
      </c>
      <c r="AW816">
        <v>13.24</v>
      </c>
      <c r="AX816">
        <v>12.03</v>
      </c>
      <c r="AY816">
        <v>11.41</v>
      </c>
      <c r="AZ816">
        <v>5</v>
      </c>
      <c r="BB816">
        <v>5</v>
      </c>
    </row>
    <row r="817" spans="1:54" x14ac:dyDescent="0.25">
      <c r="A817" t="s">
        <v>2412</v>
      </c>
      <c r="B817" s="216" t="str">
        <f t="shared" si="16"/>
        <v xml:space="preserve">WF642SM      </v>
      </c>
      <c r="C817" s="216" t="s">
        <v>1515</v>
      </c>
      <c r="D817" t="s">
        <v>803</v>
      </c>
      <c r="E817" s="216" t="str">
        <f t="shared" si="17"/>
        <v>WF642</v>
      </c>
      <c r="F817" t="s">
        <v>804</v>
      </c>
      <c r="H817" t="s">
        <v>2412</v>
      </c>
      <c r="I817" t="s">
        <v>2378</v>
      </c>
      <c r="J817" t="s">
        <v>803</v>
      </c>
      <c r="K817" t="s">
        <v>804</v>
      </c>
      <c r="L817">
        <v>33.74</v>
      </c>
      <c r="M817">
        <v>12</v>
      </c>
      <c r="N817">
        <v>10.8</v>
      </c>
      <c r="O817">
        <v>9.82</v>
      </c>
      <c r="P817">
        <v>9.31</v>
      </c>
      <c r="Q817">
        <v>5</v>
      </c>
      <c r="AU817">
        <v>33.74</v>
      </c>
      <c r="AV817">
        <v>12</v>
      </c>
      <c r="AW817">
        <v>10.8</v>
      </c>
      <c r="AX817">
        <v>9.82</v>
      </c>
      <c r="AY817">
        <v>9.31</v>
      </c>
      <c r="AZ817">
        <v>5</v>
      </c>
      <c r="BB817">
        <v>5</v>
      </c>
    </row>
    <row r="818" spans="1:54" x14ac:dyDescent="0.25">
      <c r="A818" t="s">
        <v>4025</v>
      </c>
      <c r="B818" s="216" t="str">
        <f t="shared" si="16"/>
        <v>BTM96SM</v>
      </c>
      <c r="C818" s="216" t="s">
        <v>4027</v>
      </c>
      <c r="D818" t="s">
        <v>803</v>
      </c>
      <c r="E818" s="216" t="str">
        <f t="shared" si="17"/>
        <v>BTM96</v>
      </c>
      <c r="F818" t="s">
        <v>804</v>
      </c>
      <c r="H818" t="s">
        <v>4025</v>
      </c>
      <c r="I818" s="80" t="s">
        <v>4012</v>
      </c>
      <c r="J818" t="s">
        <v>803</v>
      </c>
      <c r="K818" t="s">
        <v>804</v>
      </c>
      <c r="L818">
        <v>52.24</v>
      </c>
      <c r="M818">
        <v>18.579999999999998</v>
      </c>
      <c r="N818">
        <v>16.72</v>
      </c>
      <c r="O818">
        <v>15.2</v>
      </c>
      <c r="P818">
        <v>14.41</v>
      </c>
      <c r="Q818">
        <v>0.5</v>
      </c>
      <c r="AU818">
        <v>52.24</v>
      </c>
      <c r="AV818">
        <v>18.579999999999998</v>
      </c>
      <c r="AW818">
        <v>16.72</v>
      </c>
      <c r="AX818">
        <v>15.2</v>
      </c>
      <c r="AY818">
        <v>14.41</v>
      </c>
      <c r="AZ818">
        <v>0.5</v>
      </c>
      <c r="BB818"/>
    </row>
    <row r="819" spans="1:54" x14ac:dyDescent="0.25">
      <c r="A819" t="s">
        <v>4026</v>
      </c>
      <c r="B819" s="216" t="str">
        <f t="shared" si="16"/>
        <v>QRM96SM</v>
      </c>
      <c r="C819" s="216" t="s">
        <v>4028</v>
      </c>
      <c r="D819" t="s">
        <v>803</v>
      </c>
      <c r="E819" s="216" t="str">
        <f t="shared" si="17"/>
        <v>QRM96</v>
      </c>
      <c r="F819" t="s">
        <v>804</v>
      </c>
      <c r="H819" t="s">
        <v>4026</v>
      </c>
      <c r="I819" s="80" t="s">
        <v>4012</v>
      </c>
      <c r="J819" t="s">
        <v>803</v>
      </c>
      <c r="K819" t="s">
        <v>804</v>
      </c>
      <c r="L819">
        <v>46.62</v>
      </c>
      <c r="M819">
        <v>16.55</v>
      </c>
      <c r="N819">
        <v>14.92</v>
      </c>
      <c r="O819">
        <v>13.52</v>
      </c>
      <c r="P819">
        <v>12.82</v>
      </c>
      <c r="Q819">
        <v>0.66</v>
      </c>
      <c r="AU819">
        <v>46.62</v>
      </c>
      <c r="AV819">
        <v>16.55</v>
      </c>
      <c r="AW819">
        <v>14.92</v>
      </c>
      <c r="AX819">
        <v>13.52</v>
      </c>
      <c r="AY819">
        <v>12.82</v>
      </c>
      <c r="AZ819">
        <v>0.66</v>
      </c>
      <c r="BB819"/>
    </row>
    <row r="820" spans="1:54" x14ac:dyDescent="0.25">
      <c r="A820" t="s">
        <v>2413</v>
      </c>
      <c r="B820" s="216" t="str">
        <f t="shared" si="16"/>
        <v xml:space="preserve">WF696SM      </v>
      </c>
      <c r="C820" s="216" t="s">
        <v>1516</v>
      </c>
      <c r="D820" t="s">
        <v>803</v>
      </c>
      <c r="E820" s="216" t="str">
        <f t="shared" si="17"/>
        <v>WF696</v>
      </c>
      <c r="F820" t="s">
        <v>804</v>
      </c>
      <c r="H820" t="s">
        <v>2413</v>
      </c>
      <c r="I820" t="s">
        <v>2378</v>
      </c>
      <c r="J820" t="s">
        <v>803</v>
      </c>
      <c r="K820" t="s">
        <v>804</v>
      </c>
      <c r="L820">
        <v>50.82</v>
      </c>
      <c r="M820">
        <v>18.07</v>
      </c>
      <c r="N820">
        <v>16.260000000000002</v>
      </c>
      <c r="O820">
        <v>14.78</v>
      </c>
      <c r="P820">
        <v>14.02</v>
      </c>
      <c r="Q820">
        <v>4</v>
      </c>
      <c r="AU820">
        <v>50.82</v>
      </c>
      <c r="AV820">
        <v>18.07</v>
      </c>
      <c r="AW820">
        <v>16.260000000000002</v>
      </c>
      <c r="AX820">
        <v>14.78</v>
      </c>
      <c r="AY820">
        <v>14.02</v>
      </c>
      <c r="AZ820">
        <v>4</v>
      </c>
      <c r="BB820">
        <v>4</v>
      </c>
    </row>
    <row r="821" spans="1:54" x14ac:dyDescent="0.25">
      <c r="A821"/>
      <c r="E821"/>
    </row>
    <row r="822" spans="1:54" x14ac:dyDescent="0.25">
      <c r="A822"/>
      <c r="E822"/>
    </row>
    <row r="823" spans="1:54" x14ac:dyDescent="0.25">
      <c r="A823"/>
      <c r="E823"/>
    </row>
    <row r="824" spans="1:54" x14ac:dyDescent="0.25">
      <c r="A824"/>
      <c r="E824"/>
    </row>
    <row r="825" spans="1:54" x14ac:dyDescent="0.25">
      <c r="A825"/>
      <c r="E825"/>
    </row>
    <row r="826" spans="1:54" x14ac:dyDescent="0.25">
      <c r="A826" s="80" t="s">
        <v>410</v>
      </c>
      <c r="E826"/>
      <c r="AU826" s="216" t="e">
        <f>INDEX(#REF!,MATCH($A826,#REF!,0))</f>
        <v>#REF!</v>
      </c>
      <c r="AV826" s="216" t="e">
        <f>INDEX(#REF!,MATCH($A826,#REF!,0))</f>
        <v>#REF!</v>
      </c>
      <c r="AW826" s="216" t="e">
        <f>INDEX(#REF!,MATCH($A826,#REF!,0))</f>
        <v>#REF!</v>
      </c>
      <c r="AX826" s="216" t="e">
        <f>INDEX(#REF!,MATCH($A826,#REF!,0))</f>
        <v>#REF!</v>
      </c>
      <c r="AY826" s="216" t="e">
        <f>INDEX(#REF!,MATCH($A826,#REF!,0))</f>
        <v>#REF!</v>
      </c>
      <c r="BB826" s="216" t="e">
        <f>INDEX(#REF!,MATCH($A826,#REF!,0))</f>
        <v>#REF!</v>
      </c>
    </row>
    <row r="827" spans="1:54" x14ac:dyDescent="0.25">
      <c r="A827" t="s">
        <v>3194</v>
      </c>
      <c r="B827" s="216" t="str">
        <f t="shared" ref="B827:B882" si="18">RIGHT(A827,LEN(A827)-3)</f>
        <v xml:space="preserve">BBC39LSRT    </v>
      </c>
      <c r="C827" s="216" t="s">
        <v>1601</v>
      </c>
      <c r="D827" s="216" t="str">
        <f>LEFT(C827,LEN(C827)-3)</f>
        <v>BBC39L</v>
      </c>
      <c r="E827" t="s">
        <v>255</v>
      </c>
      <c r="F827" s="216" t="str">
        <f>TRIM(C827)</f>
        <v>BBC39LSRT</v>
      </c>
      <c r="H827" t="s">
        <v>3194</v>
      </c>
      <c r="I827" t="s">
        <v>2378</v>
      </c>
      <c r="J827" t="s">
        <v>800</v>
      </c>
      <c r="K827" t="s">
        <v>798</v>
      </c>
      <c r="L827">
        <v>684.36</v>
      </c>
      <c r="M827">
        <v>243.36</v>
      </c>
      <c r="N827">
        <v>219</v>
      </c>
      <c r="O827">
        <v>199.08</v>
      </c>
      <c r="P827">
        <v>188.82</v>
      </c>
      <c r="Q827">
        <v>110</v>
      </c>
      <c r="AU827">
        <v>684.36</v>
      </c>
      <c r="AV827">
        <v>243.36</v>
      </c>
      <c r="AW827">
        <v>219</v>
      </c>
      <c r="AX827">
        <v>199.08</v>
      </c>
      <c r="AY827">
        <v>188.82</v>
      </c>
      <c r="AZ827">
        <v>110</v>
      </c>
      <c r="BB827">
        <v>110</v>
      </c>
    </row>
    <row r="828" spans="1:54" x14ac:dyDescent="0.25">
      <c r="A828" t="s">
        <v>3195</v>
      </c>
      <c r="B828" s="216" t="str">
        <f t="shared" si="18"/>
        <v xml:space="preserve">BBC39RSRT    </v>
      </c>
      <c r="C828" s="216" t="s">
        <v>1602</v>
      </c>
      <c r="D828" s="216" t="str">
        <f t="shared" ref="D828:D891" si="19">LEFT(C828,LEN(C828)-3)</f>
        <v>BBC39R</v>
      </c>
      <c r="E828" t="s">
        <v>256</v>
      </c>
      <c r="F828" s="216" t="str">
        <f t="shared" ref="F828:F891" si="20">TRIM(C828)</f>
        <v>BBC39RSRT</v>
      </c>
      <c r="H828" t="s">
        <v>3195</v>
      </c>
      <c r="I828" t="s">
        <v>2378</v>
      </c>
      <c r="J828" t="s">
        <v>800</v>
      </c>
      <c r="K828" t="s">
        <v>798</v>
      </c>
      <c r="L828">
        <v>684.36</v>
      </c>
      <c r="M828">
        <v>243.36</v>
      </c>
      <c r="N828">
        <v>219</v>
      </c>
      <c r="O828">
        <v>199.08</v>
      </c>
      <c r="P828">
        <v>188.82</v>
      </c>
      <c r="Q828">
        <v>110</v>
      </c>
      <c r="AU828">
        <v>684.36</v>
      </c>
      <c r="AV828">
        <v>243.36</v>
      </c>
      <c r="AW828">
        <v>219</v>
      </c>
      <c r="AX828">
        <v>199.08</v>
      </c>
      <c r="AY828">
        <v>188.82</v>
      </c>
      <c r="AZ828">
        <v>110</v>
      </c>
      <c r="BB828">
        <v>110</v>
      </c>
    </row>
    <row r="829" spans="1:54" x14ac:dyDescent="0.25">
      <c r="A829" t="s">
        <v>3196</v>
      </c>
      <c r="B829" s="216" t="str">
        <f t="shared" si="18"/>
        <v xml:space="preserve">BBC42LSRT    </v>
      </c>
      <c r="C829" s="216" t="s">
        <v>1603</v>
      </c>
      <c r="D829" s="216" t="str">
        <f t="shared" si="19"/>
        <v>BBC42L</v>
      </c>
      <c r="E829" t="s">
        <v>665</v>
      </c>
      <c r="F829" s="216" t="str">
        <f t="shared" si="20"/>
        <v>BBC42LSRT</v>
      </c>
      <c r="H829" t="s">
        <v>3196</v>
      </c>
      <c r="I829" t="s">
        <v>2378</v>
      </c>
      <c r="J829" t="s">
        <v>800</v>
      </c>
      <c r="K829" t="s">
        <v>798</v>
      </c>
      <c r="L829">
        <v>689.75</v>
      </c>
      <c r="M829">
        <v>245.28</v>
      </c>
      <c r="N829">
        <v>220.72</v>
      </c>
      <c r="O829">
        <v>200.65</v>
      </c>
      <c r="P829">
        <v>190.3</v>
      </c>
      <c r="Q829">
        <v>111</v>
      </c>
      <c r="AU829">
        <v>689.75</v>
      </c>
      <c r="AV829">
        <v>245.28</v>
      </c>
      <c r="AW829">
        <v>220.72</v>
      </c>
      <c r="AX829">
        <v>200.65</v>
      </c>
      <c r="AY829">
        <v>190.3</v>
      </c>
      <c r="AZ829">
        <v>111</v>
      </c>
      <c r="BB829">
        <v>111</v>
      </c>
    </row>
    <row r="830" spans="1:54" x14ac:dyDescent="0.25">
      <c r="A830" t="s">
        <v>3197</v>
      </c>
      <c r="B830" s="216" t="str">
        <f t="shared" si="18"/>
        <v xml:space="preserve">BBC42RSPT    </v>
      </c>
      <c r="C830" s="216" t="s">
        <v>1604</v>
      </c>
      <c r="D830" s="216" t="str">
        <f t="shared" si="19"/>
        <v>BBC42R</v>
      </c>
      <c r="E830" t="s">
        <v>666</v>
      </c>
      <c r="F830" s="216" t="str">
        <f t="shared" si="20"/>
        <v>BBC42RSPT</v>
      </c>
      <c r="H830" t="s">
        <v>3197</v>
      </c>
      <c r="I830" t="s">
        <v>2378</v>
      </c>
      <c r="J830" t="s">
        <v>800</v>
      </c>
      <c r="K830" t="s">
        <v>798</v>
      </c>
      <c r="L830">
        <v>689.75</v>
      </c>
      <c r="M830">
        <v>245.28</v>
      </c>
      <c r="N830">
        <v>220.72</v>
      </c>
      <c r="O830">
        <v>200.65</v>
      </c>
      <c r="P830">
        <v>190.3</v>
      </c>
      <c r="Q830">
        <v>111</v>
      </c>
      <c r="AU830">
        <v>689.75</v>
      </c>
      <c r="AV830">
        <v>245.28</v>
      </c>
      <c r="AW830">
        <v>220.72</v>
      </c>
      <c r="AX830">
        <v>200.65</v>
      </c>
      <c r="AY830">
        <v>190.3</v>
      </c>
      <c r="AZ830">
        <v>111</v>
      </c>
      <c r="BB830">
        <v>111</v>
      </c>
    </row>
    <row r="831" spans="1:54" x14ac:dyDescent="0.25">
      <c r="A831" t="s">
        <v>3198</v>
      </c>
      <c r="B831" s="216" t="str">
        <f t="shared" si="18"/>
        <v xml:space="preserve">BBC42RSRT    </v>
      </c>
      <c r="C831" s="216" t="s">
        <v>1605</v>
      </c>
      <c r="D831" s="216" t="str">
        <f t="shared" si="19"/>
        <v>BBC42R</v>
      </c>
      <c r="E831" t="s">
        <v>666</v>
      </c>
      <c r="F831" s="216" t="str">
        <f t="shared" si="20"/>
        <v>BBC42RSRT</v>
      </c>
      <c r="H831" t="s">
        <v>3198</v>
      </c>
      <c r="I831" t="s">
        <v>2378</v>
      </c>
      <c r="J831" t="s">
        <v>800</v>
      </c>
      <c r="K831" t="s">
        <v>798</v>
      </c>
      <c r="L831">
        <v>689.75</v>
      </c>
      <c r="M831">
        <v>245.28</v>
      </c>
      <c r="N831">
        <v>220.72</v>
      </c>
      <c r="O831">
        <v>200.65</v>
      </c>
      <c r="P831">
        <v>190.3</v>
      </c>
      <c r="Q831">
        <v>111</v>
      </c>
      <c r="AU831">
        <v>689.75</v>
      </c>
      <c r="AV831">
        <v>245.28</v>
      </c>
      <c r="AW831">
        <v>220.72</v>
      </c>
      <c r="AX831">
        <v>200.65</v>
      </c>
      <c r="AY831">
        <v>190.3</v>
      </c>
      <c r="AZ831">
        <v>111</v>
      </c>
      <c r="BB831">
        <v>111</v>
      </c>
    </row>
    <row r="832" spans="1:54" x14ac:dyDescent="0.25">
      <c r="A832" t="s">
        <v>3199</v>
      </c>
      <c r="B832" s="216" t="str">
        <f t="shared" si="18"/>
        <v xml:space="preserve">BCC33SRT     </v>
      </c>
      <c r="C832" s="216" t="s">
        <v>1607</v>
      </c>
      <c r="D832" s="216" t="str">
        <f t="shared" si="19"/>
        <v>BCC33</v>
      </c>
      <c r="E832" t="s">
        <v>216</v>
      </c>
      <c r="F832" s="216" t="str">
        <f t="shared" si="20"/>
        <v>BCC33SRT</v>
      </c>
      <c r="H832" t="s">
        <v>3199</v>
      </c>
      <c r="I832" t="s">
        <v>2378</v>
      </c>
      <c r="J832" t="s">
        <v>800</v>
      </c>
      <c r="K832" t="s">
        <v>798</v>
      </c>
      <c r="L832">
        <v>479.63</v>
      </c>
      <c r="M832">
        <v>170.56</v>
      </c>
      <c r="N832">
        <v>153.47999999999999</v>
      </c>
      <c r="O832">
        <v>139.52000000000001</v>
      </c>
      <c r="P832">
        <v>132.33000000000001</v>
      </c>
      <c r="Q832">
        <v>114</v>
      </c>
      <c r="AU832">
        <v>479.63</v>
      </c>
      <c r="AV832">
        <v>170.56</v>
      </c>
      <c r="AW832">
        <v>153.47999999999999</v>
      </c>
      <c r="AX832">
        <v>139.52000000000001</v>
      </c>
      <c r="AY832">
        <v>132.33000000000001</v>
      </c>
      <c r="AZ832">
        <v>114</v>
      </c>
      <c r="BB832">
        <v>114</v>
      </c>
    </row>
    <row r="833" spans="1:54" x14ac:dyDescent="0.25">
      <c r="A833" t="s">
        <v>3200</v>
      </c>
      <c r="B833" s="216" t="str">
        <f t="shared" si="18"/>
        <v xml:space="preserve">BCC36SRT     </v>
      </c>
      <c r="C833" s="216" t="s">
        <v>1608</v>
      </c>
      <c r="D833" s="216" t="str">
        <f t="shared" si="19"/>
        <v>BCC36</v>
      </c>
      <c r="E833" t="s">
        <v>221</v>
      </c>
      <c r="F833" s="216" t="str">
        <f t="shared" si="20"/>
        <v>BCC36SRT</v>
      </c>
      <c r="H833" t="s">
        <v>3200</v>
      </c>
      <c r="I833" t="s">
        <v>2378</v>
      </c>
      <c r="J833" t="s">
        <v>800</v>
      </c>
      <c r="K833" t="s">
        <v>798</v>
      </c>
      <c r="L833">
        <v>527.4</v>
      </c>
      <c r="M833">
        <v>187.54</v>
      </c>
      <c r="N833">
        <v>168.77</v>
      </c>
      <c r="O833">
        <v>153.41999999999999</v>
      </c>
      <c r="P833">
        <v>145.51</v>
      </c>
      <c r="Q833">
        <v>130</v>
      </c>
      <c r="AU833">
        <v>527.4</v>
      </c>
      <c r="AV833">
        <v>187.54</v>
      </c>
      <c r="AW833">
        <v>168.77</v>
      </c>
      <c r="AX833">
        <v>153.41999999999999</v>
      </c>
      <c r="AY833">
        <v>145.51</v>
      </c>
      <c r="AZ833">
        <v>130</v>
      </c>
      <c r="BB833">
        <v>130</v>
      </c>
    </row>
    <row r="834" spans="1:54" x14ac:dyDescent="0.25">
      <c r="A834" t="s">
        <v>3201</v>
      </c>
      <c r="B834" s="216" t="str">
        <f t="shared" si="18"/>
        <v xml:space="preserve">BDC36SRT     </v>
      </c>
      <c r="C834" s="216" t="s">
        <v>1609</v>
      </c>
      <c r="D834" s="216" t="str">
        <f t="shared" si="19"/>
        <v>BDC36</v>
      </c>
      <c r="E834" t="s">
        <v>222</v>
      </c>
      <c r="F834" s="216" t="str">
        <f t="shared" si="20"/>
        <v>BDC36SRT</v>
      </c>
      <c r="H834" t="s">
        <v>3201</v>
      </c>
      <c r="I834" t="s">
        <v>2378</v>
      </c>
      <c r="J834" t="s">
        <v>800</v>
      </c>
      <c r="K834" t="s">
        <v>798</v>
      </c>
      <c r="L834">
        <v>465.45</v>
      </c>
      <c r="M834">
        <v>165.51</v>
      </c>
      <c r="N834">
        <v>148.94</v>
      </c>
      <c r="O834">
        <v>135.4</v>
      </c>
      <c r="P834">
        <v>128.41999999999999</v>
      </c>
      <c r="Q834">
        <v>123</v>
      </c>
      <c r="AU834">
        <v>465.45</v>
      </c>
      <c r="AV834">
        <v>165.51</v>
      </c>
      <c r="AW834">
        <v>148.94</v>
      </c>
      <c r="AX834">
        <v>135.4</v>
      </c>
      <c r="AY834">
        <v>128.41999999999999</v>
      </c>
      <c r="AZ834">
        <v>123</v>
      </c>
      <c r="BB834">
        <v>123</v>
      </c>
    </row>
    <row r="835" spans="1:54" x14ac:dyDescent="0.25">
      <c r="A835" t="s">
        <v>3202</v>
      </c>
      <c r="B835" s="216" t="str">
        <f t="shared" si="18"/>
        <v xml:space="preserve">BFD09SRT     </v>
      </c>
      <c r="C835" s="216" t="s">
        <v>1613</v>
      </c>
      <c r="D835" s="216" t="str">
        <f t="shared" si="19"/>
        <v>BFD09</v>
      </c>
      <c r="E835" t="s">
        <v>670</v>
      </c>
      <c r="F835" s="216" t="str">
        <f t="shared" si="20"/>
        <v>BFD09SRT</v>
      </c>
      <c r="H835" t="s">
        <v>3202</v>
      </c>
      <c r="I835" t="s">
        <v>2378</v>
      </c>
      <c r="J835" t="s">
        <v>800</v>
      </c>
      <c r="K835" t="s">
        <v>798</v>
      </c>
      <c r="L835">
        <v>262.5</v>
      </c>
      <c r="M835">
        <v>93.35</v>
      </c>
      <c r="N835">
        <v>84</v>
      </c>
      <c r="O835">
        <v>76.36</v>
      </c>
      <c r="P835">
        <v>72.42</v>
      </c>
      <c r="Q835">
        <v>41</v>
      </c>
      <c r="AU835">
        <v>262.5</v>
      </c>
      <c r="AV835">
        <v>93.35</v>
      </c>
      <c r="AW835">
        <v>84</v>
      </c>
      <c r="AX835">
        <v>76.36</v>
      </c>
      <c r="AY835">
        <v>72.42</v>
      </c>
      <c r="AZ835">
        <v>41</v>
      </c>
      <c r="BB835">
        <v>41</v>
      </c>
    </row>
    <row r="836" spans="1:54" x14ac:dyDescent="0.25">
      <c r="A836" t="s">
        <v>3203</v>
      </c>
      <c r="B836" s="216" t="str">
        <f t="shared" si="18"/>
        <v xml:space="preserve">BFD12SRT     </v>
      </c>
      <c r="C836" s="216" t="s">
        <v>1614</v>
      </c>
      <c r="D836" s="216" t="str">
        <f t="shared" si="19"/>
        <v>BFD12</v>
      </c>
      <c r="E836" t="s">
        <v>148</v>
      </c>
      <c r="F836" s="216" t="str">
        <f t="shared" si="20"/>
        <v>BFD12SRT</v>
      </c>
      <c r="H836" t="s">
        <v>3203</v>
      </c>
      <c r="I836" t="s">
        <v>2378</v>
      </c>
      <c r="J836" t="s">
        <v>800</v>
      </c>
      <c r="K836" t="s">
        <v>798</v>
      </c>
      <c r="L836">
        <v>276.44</v>
      </c>
      <c r="M836">
        <v>98.3</v>
      </c>
      <c r="N836">
        <v>88.46</v>
      </c>
      <c r="O836">
        <v>80.42</v>
      </c>
      <c r="P836">
        <v>76.27</v>
      </c>
      <c r="Q836">
        <v>45</v>
      </c>
      <c r="AU836">
        <v>276.44</v>
      </c>
      <c r="AV836">
        <v>98.3</v>
      </c>
      <c r="AW836">
        <v>88.46</v>
      </c>
      <c r="AX836">
        <v>80.42</v>
      </c>
      <c r="AY836">
        <v>76.27</v>
      </c>
      <c r="AZ836">
        <v>45</v>
      </c>
      <c r="BB836">
        <v>45</v>
      </c>
    </row>
    <row r="837" spans="1:54" x14ac:dyDescent="0.25">
      <c r="A837" t="s">
        <v>3204</v>
      </c>
      <c r="B837" s="216" t="str">
        <f t="shared" si="18"/>
        <v xml:space="preserve">BFD15SRT     </v>
      </c>
      <c r="C837" s="216" t="s">
        <v>1615</v>
      </c>
      <c r="D837" s="216" t="str">
        <f t="shared" si="19"/>
        <v>BFD15</v>
      </c>
      <c r="E837" t="s">
        <v>156</v>
      </c>
      <c r="F837" s="216" t="str">
        <f t="shared" si="20"/>
        <v>BFD15SRT</v>
      </c>
      <c r="H837" t="s">
        <v>3204</v>
      </c>
      <c r="I837" t="s">
        <v>2378</v>
      </c>
      <c r="J837" t="s">
        <v>800</v>
      </c>
      <c r="K837" t="s">
        <v>798</v>
      </c>
      <c r="L837">
        <v>298.69</v>
      </c>
      <c r="M837">
        <v>106.21</v>
      </c>
      <c r="N837">
        <v>95.58</v>
      </c>
      <c r="O837">
        <v>86.89</v>
      </c>
      <c r="P837">
        <v>82.41</v>
      </c>
      <c r="Q837">
        <v>52</v>
      </c>
      <c r="AU837">
        <v>298.69</v>
      </c>
      <c r="AV837">
        <v>106.21</v>
      </c>
      <c r="AW837">
        <v>95.58</v>
      </c>
      <c r="AX837">
        <v>86.89</v>
      </c>
      <c r="AY837">
        <v>82.41</v>
      </c>
      <c r="AZ837">
        <v>52</v>
      </c>
      <c r="BB837">
        <v>52</v>
      </c>
    </row>
    <row r="838" spans="1:54" x14ac:dyDescent="0.25">
      <c r="A838" t="s">
        <v>3205</v>
      </c>
      <c r="B838" s="216" t="str">
        <f t="shared" si="18"/>
        <v xml:space="preserve">BFD18SRT     </v>
      </c>
      <c r="C838" s="216" t="s">
        <v>1616</v>
      </c>
      <c r="D838" s="216" t="str">
        <f t="shared" si="19"/>
        <v>BFD18</v>
      </c>
      <c r="E838" t="s">
        <v>164</v>
      </c>
      <c r="F838" s="216" t="str">
        <f t="shared" si="20"/>
        <v>BFD18SRT</v>
      </c>
      <c r="H838" t="s">
        <v>3205</v>
      </c>
      <c r="I838" t="s">
        <v>2378</v>
      </c>
      <c r="J838" t="s">
        <v>800</v>
      </c>
      <c r="K838" t="s">
        <v>798</v>
      </c>
      <c r="L838">
        <v>312.45999999999998</v>
      </c>
      <c r="M838">
        <v>111.11</v>
      </c>
      <c r="N838">
        <v>99.99</v>
      </c>
      <c r="O838">
        <v>90.9</v>
      </c>
      <c r="P838">
        <v>86.21</v>
      </c>
      <c r="Q838">
        <v>56</v>
      </c>
      <c r="AU838">
        <v>312.45999999999998</v>
      </c>
      <c r="AV838">
        <v>111.11</v>
      </c>
      <c r="AW838">
        <v>99.99</v>
      </c>
      <c r="AX838">
        <v>90.9</v>
      </c>
      <c r="AY838">
        <v>86.21</v>
      </c>
      <c r="AZ838">
        <v>56</v>
      </c>
      <c r="BB838">
        <v>56</v>
      </c>
    </row>
    <row r="839" spans="1:54" x14ac:dyDescent="0.25">
      <c r="A839" t="s">
        <v>3206</v>
      </c>
      <c r="B839" s="216" t="str">
        <f t="shared" si="18"/>
        <v xml:space="preserve">BFD21SRT     </v>
      </c>
      <c r="C839" s="216" t="s">
        <v>1617</v>
      </c>
      <c r="D839" s="216" t="str">
        <f t="shared" si="19"/>
        <v>BFD21</v>
      </c>
      <c r="E839" t="s">
        <v>173</v>
      </c>
      <c r="F839" s="216" t="str">
        <f t="shared" si="20"/>
        <v>BFD21SRT</v>
      </c>
      <c r="H839" t="s">
        <v>3206</v>
      </c>
      <c r="I839" t="s">
        <v>2378</v>
      </c>
      <c r="J839" t="s">
        <v>800</v>
      </c>
      <c r="K839" t="s">
        <v>798</v>
      </c>
      <c r="L839">
        <v>329.09</v>
      </c>
      <c r="M839">
        <v>117.02</v>
      </c>
      <c r="N839">
        <v>105.31</v>
      </c>
      <c r="O839">
        <v>95.73</v>
      </c>
      <c r="P839">
        <v>90.8</v>
      </c>
      <c r="Q839">
        <v>61</v>
      </c>
      <c r="AU839">
        <v>329.09</v>
      </c>
      <c r="AV839">
        <v>117.02</v>
      </c>
      <c r="AW839">
        <v>105.31</v>
      </c>
      <c r="AX839">
        <v>95.73</v>
      </c>
      <c r="AY839">
        <v>90.8</v>
      </c>
      <c r="AZ839">
        <v>61</v>
      </c>
      <c r="BB839">
        <v>61</v>
      </c>
    </row>
    <row r="840" spans="1:54" x14ac:dyDescent="0.25">
      <c r="A840" t="s">
        <v>3207</v>
      </c>
      <c r="B840" s="216" t="str">
        <f t="shared" si="18"/>
        <v xml:space="preserve">BFD24SRT     </v>
      </c>
      <c r="C840" s="216" t="s">
        <v>1618</v>
      </c>
      <c r="D840" s="216" t="str">
        <f t="shared" si="19"/>
        <v>BFD24</v>
      </c>
      <c r="E840" t="s">
        <v>179</v>
      </c>
      <c r="F840" s="216" t="str">
        <f t="shared" si="20"/>
        <v>BFD24SRT</v>
      </c>
      <c r="H840" t="s">
        <v>3207</v>
      </c>
      <c r="I840" t="s">
        <v>2378</v>
      </c>
      <c r="J840" t="s">
        <v>800</v>
      </c>
      <c r="K840" t="s">
        <v>798</v>
      </c>
      <c r="L840">
        <v>363.18</v>
      </c>
      <c r="M840">
        <v>129.15</v>
      </c>
      <c r="N840">
        <v>116.22</v>
      </c>
      <c r="O840">
        <v>105.65</v>
      </c>
      <c r="P840">
        <v>100.2</v>
      </c>
      <c r="Q840">
        <v>66</v>
      </c>
      <c r="AU840">
        <v>363.18</v>
      </c>
      <c r="AV840">
        <v>129.15</v>
      </c>
      <c r="AW840">
        <v>116.22</v>
      </c>
      <c r="AX840">
        <v>105.65</v>
      </c>
      <c r="AY840">
        <v>100.2</v>
      </c>
      <c r="AZ840">
        <v>66</v>
      </c>
      <c r="BB840">
        <v>66</v>
      </c>
    </row>
    <row r="841" spans="1:54" x14ac:dyDescent="0.25">
      <c r="A841" t="s">
        <v>3208</v>
      </c>
      <c r="B841" s="216" t="str">
        <f t="shared" si="18"/>
        <v xml:space="preserve">BFD27SRT     </v>
      </c>
      <c r="C841" s="216" t="s">
        <v>1619</v>
      </c>
      <c r="D841" s="216" t="str">
        <f t="shared" si="19"/>
        <v>BFD27</v>
      </c>
      <c r="E841" t="s">
        <v>197</v>
      </c>
      <c r="F841" s="216" t="str">
        <f t="shared" si="20"/>
        <v>BFD27SRT</v>
      </c>
      <c r="H841" t="s">
        <v>3208</v>
      </c>
      <c r="I841" t="s">
        <v>2378</v>
      </c>
      <c r="J841" t="s">
        <v>800</v>
      </c>
      <c r="K841" t="s">
        <v>798</v>
      </c>
      <c r="L841">
        <v>407.65</v>
      </c>
      <c r="M841">
        <v>144.96</v>
      </c>
      <c r="N841">
        <v>130.44999999999999</v>
      </c>
      <c r="O841">
        <v>118.59</v>
      </c>
      <c r="P841">
        <v>112.47</v>
      </c>
      <c r="Q841">
        <v>72</v>
      </c>
      <c r="AU841">
        <v>407.65</v>
      </c>
      <c r="AV841">
        <v>144.96</v>
      </c>
      <c r="AW841">
        <v>130.44999999999999</v>
      </c>
      <c r="AX841">
        <v>118.59</v>
      </c>
      <c r="AY841">
        <v>112.47</v>
      </c>
      <c r="AZ841">
        <v>72</v>
      </c>
      <c r="BB841">
        <v>72</v>
      </c>
    </row>
    <row r="842" spans="1:54" x14ac:dyDescent="0.25">
      <c r="A842" t="s">
        <v>3209</v>
      </c>
      <c r="B842" s="216" t="str">
        <f t="shared" si="18"/>
        <v xml:space="preserve">BFD30SRT     </v>
      </c>
      <c r="C842" s="216" t="s">
        <v>1620</v>
      </c>
      <c r="D842" s="216" t="str">
        <f t="shared" si="19"/>
        <v>BFD30</v>
      </c>
      <c r="E842" t="s">
        <v>200</v>
      </c>
      <c r="F842" s="216" t="str">
        <f t="shared" si="20"/>
        <v>BFD30SRT</v>
      </c>
      <c r="H842" t="s">
        <v>3209</v>
      </c>
      <c r="I842" t="s">
        <v>2378</v>
      </c>
      <c r="J842" t="s">
        <v>800</v>
      </c>
      <c r="K842" t="s">
        <v>798</v>
      </c>
      <c r="L842">
        <v>424.04</v>
      </c>
      <c r="M842">
        <v>150.79</v>
      </c>
      <c r="N842">
        <v>135.69</v>
      </c>
      <c r="O842">
        <v>123.35</v>
      </c>
      <c r="P842">
        <v>116.99</v>
      </c>
      <c r="Q842">
        <v>77</v>
      </c>
      <c r="AU842">
        <v>424.04</v>
      </c>
      <c r="AV842">
        <v>150.79</v>
      </c>
      <c r="AW842">
        <v>135.69</v>
      </c>
      <c r="AX842">
        <v>123.35</v>
      </c>
      <c r="AY842">
        <v>116.99</v>
      </c>
      <c r="AZ842">
        <v>77</v>
      </c>
      <c r="BB842">
        <v>77</v>
      </c>
    </row>
    <row r="843" spans="1:54" x14ac:dyDescent="0.25">
      <c r="A843" t="s">
        <v>3210</v>
      </c>
      <c r="B843" s="216" t="str">
        <f t="shared" si="18"/>
        <v xml:space="preserve">BFD33SRT     </v>
      </c>
      <c r="C843" s="216" t="s">
        <v>1621</v>
      </c>
      <c r="D843" s="216" t="str">
        <f t="shared" si="19"/>
        <v>BFD33</v>
      </c>
      <c r="E843" t="s">
        <v>217</v>
      </c>
      <c r="F843" s="216" t="str">
        <f t="shared" si="20"/>
        <v>BFD33SRT</v>
      </c>
      <c r="H843" t="s">
        <v>3210</v>
      </c>
      <c r="I843" t="s">
        <v>2378</v>
      </c>
      <c r="J843" t="s">
        <v>800</v>
      </c>
      <c r="K843" t="s">
        <v>798</v>
      </c>
      <c r="L843">
        <v>446.2</v>
      </c>
      <c r="M843">
        <v>158.66999999999999</v>
      </c>
      <c r="N843">
        <v>142.78</v>
      </c>
      <c r="O843">
        <v>129.80000000000001</v>
      </c>
      <c r="P843">
        <v>123.11</v>
      </c>
      <c r="Q843">
        <v>84</v>
      </c>
      <c r="AU843">
        <v>446.2</v>
      </c>
      <c r="AV843">
        <v>158.66999999999999</v>
      </c>
      <c r="AW843">
        <v>142.78</v>
      </c>
      <c r="AX843">
        <v>129.80000000000001</v>
      </c>
      <c r="AY843">
        <v>123.11</v>
      </c>
      <c r="AZ843">
        <v>84</v>
      </c>
      <c r="BB843">
        <v>84</v>
      </c>
    </row>
    <row r="844" spans="1:54" x14ac:dyDescent="0.25">
      <c r="A844" t="s">
        <v>3211</v>
      </c>
      <c r="B844" s="216" t="str">
        <f t="shared" si="18"/>
        <v xml:space="preserve">BFD36SRT     </v>
      </c>
      <c r="C844" s="216" t="s">
        <v>1622</v>
      </c>
      <c r="D844" s="216" t="str">
        <f t="shared" si="19"/>
        <v>BFD36</v>
      </c>
      <c r="E844" t="s">
        <v>223</v>
      </c>
      <c r="F844" s="216" t="str">
        <f t="shared" si="20"/>
        <v>BFD36SRT</v>
      </c>
      <c r="H844" t="s">
        <v>3211</v>
      </c>
      <c r="I844" t="s">
        <v>2378</v>
      </c>
      <c r="J844" t="s">
        <v>800</v>
      </c>
      <c r="K844" t="s">
        <v>798</v>
      </c>
      <c r="L844">
        <v>460.14</v>
      </c>
      <c r="M844">
        <v>163.63</v>
      </c>
      <c r="N844">
        <v>147.25</v>
      </c>
      <c r="O844">
        <v>133.86000000000001</v>
      </c>
      <c r="P844">
        <v>126.95</v>
      </c>
      <c r="Q844">
        <v>88</v>
      </c>
      <c r="AU844">
        <v>460.14</v>
      </c>
      <c r="AV844">
        <v>163.63</v>
      </c>
      <c r="AW844">
        <v>147.25</v>
      </c>
      <c r="AX844">
        <v>133.86000000000001</v>
      </c>
      <c r="AY844">
        <v>126.95</v>
      </c>
      <c r="AZ844">
        <v>88</v>
      </c>
      <c r="BB844">
        <v>88</v>
      </c>
    </row>
    <row r="845" spans="1:54" x14ac:dyDescent="0.25">
      <c r="A845" t="s">
        <v>3212</v>
      </c>
      <c r="B845" s="216" t="str">
        <f t="shared" si="18"/>
        <v xml:space="preserve">B09SRT       </v>
      </c>
      <c r="C845" s="216" t="s">
        <v>1591</v>
      </c>
      <c r="D845" s="216" t="str">
        <f t="shared" si="19"/>
        <v>B09</v>
      </c>
      <c r="E845" t="s">
        <v>664</v>
      </c>
      <c r="F845" s="216" t="str">
        <f t="shared" si="20"/>
        <v>B09SRT</v>
      </c>
      <c r="H845" t="s">
        <v>3212</v>
      </c>
      <c r="I845" t="s">
        <v>2378</v>
      </c>
      <c r="J845" t="s">
        <v>800</v>
      </c>
      <c r="K845" t="s">
        <v>798</v>
      </c>
      <c r="L845">
        <v>486.79</v>
      </c>
      <c r="M845">
        <v>173.1</v>
      </c>
      <c r="N845">
        <v>155.77000000000001</v>
      </c>
      <c r="O845">
        <v>141.61000000000001</v>
      </c>
      <c r="P845">
        <v>134.31</v>
      </c>
      <c r="Q845">
        <v>50</v>
      </c>
      <c r="AU845">
        <v>486.79</v>
      </c>
      <c r="AV845">
        <v>173.1</v>
      </c>
      <c r="AW845">
        <v>155.77000000000001</v>
      </c>
      <c r="AX845">
        <v>141.61000000000001</v>
      </c>
      <c r="AY845">
        <v>134.31</v>
      </c>
      <c r="AZ845">
        <v>50</v>
      </c>
      <c r="BB845">
        <v>50</v>
      </c>
    </row>
    <row r="846" spans="1:54" x14ac:dyDescent="0.25">
      <c r="A846" t="s">
        <v>3213</v>
      </c>
      <c r="B846" s="216" t="str">
        <f t="shared" si="18"/>
        <v xml:space="preserve">B12SRT       </v>
      </c>
      <c r="C846" s="216" t="s">
        <v>1592</v>
      </c>
      <c r="D846" s="216" t="str">
        <f t="shared" si="19"/>
        <v>B12</v>
      </c>
      <c r="E846" t="s">
        <v>147</v>
      </c>
      <c r="F846" s="216" t="str">
        <f t="shared" si="20"/>
        <v>B12SRT</v>
      </c>
      <c r="H846" t="s">
        <v>3213</v>
      </c>
      <c r="I846" t="s">
        <v>2378</v>
      </c>
      <c r="J846" t="s">
        <v>800</v>
      </c>
      <c r="K846" t="s">
        <v>798</v>
      </c>
      <c r="L846">
        <v>501.38</v>
      </c>
      <c r="M846">
        <v>178.29</v>
      </c>
      <c r="N846">
        <v>160.44</v>
      </c>
      <c r="O846">
        <v>145.85</v>
      </c>
      <c r="P846">
        <v>138.33000000000001</v>
      </c>
      <c r="Q846">
        <v>54</v>
      </c>
      <c r="AU846">
        <v>501.38</v>
      </c>
      <c r="AV846">
        <v>178.29</v>
      </c>
      <c r="AW846">
        <v>160.44</v>
      </c>
      <c r="AX846">
        <v>145.85</v>
      </c>
      <c r="AY846">
        <v>138.33000000000001</v>
      </c>
      <c r="AZ846">
        <v>54</v>
      </c>
      <c r="BB846">
        <v>54</v>
      </c>
    </row>
    <row r="847" spans="1:54" x14ac:dyDescent="0.25">
      <c r="A847" t="s">
        <v>3214</v>
      </c>
      <c r="B847" s="216" t="str">
        <f t="shared" si="18"/>
        <v xml:space="preserve">B15SRT       </v>
      </c>
      <c r="C847" s="216" t="s">
        <v>1593</v>
      </c>
      <c r="D847" s="216" t="str">
        <f t="shared" si="19"/>
        <v>B15</v>
      </c>
      <c r="E847" t="s">
        <v>155</v>
      </c>
      <c r="F847" s="216" t="str">
        <f t="shared" si="20"/>
        <v>B15SRT</v>
      </c>
      <c r="H847" t="s">
        <v>3214</v>
      </c>
      <c r="I847" t="s">
        <v>2378</v>
      </c>
      <c r="J847" t="s">
        <v>800</v>
      </c>
      <c r="K847" t="s">
        <v>798</v>
      </c>
      <c r="L847">
        <v>529.02</v>
      </c>
      <c r="M847">
        <v>188.12</v>
      </c>
      <c r="N847">
        <v>169.29</v>
      </c>
      <c r="O847">
        <v>153.88999999999999</v>
      </c>
      <c r="P847">
        <v>145.96</v>
      </c>
      <c r="Q847">
        <v>62</v>
      </c>
      <c r="AU847">
        <v>529.02</v>
      </c>
      <c r="AV847">
        <v>188.12</v>
      </c>
      <c r="AW847">
        <v>169.29</v>
      </c>
      <c r="AX847">
        <v>153.88999999999999</v>
      </c>
      <c r="AY847">
        <v>145.96</v>
      </c>
      <c r="AZ847">
        <v>62</v>
      </c>
      <c r="BB847">
        <v>62</v>
      </c>
    </row>
    <row r="848" spans="1:54" x14ac:dyDescent="0.25">
      <c r="A848" t="s">
        <v>3215</v>
      </c>
      <c r="B848" s="216" t="str">
        <f t="shared" si="18"/>
        <v xml:space="preserve">B18SRT       </v>
      </c>
      <c r="C848" s="216" t="s">
        <v>1594</v>
      </c>
      <c r="D848" s="216" t="str">
        <f t="shared" si="19"/>
        <v>B18</v>
      </c>
      <c r="E848" t="s">
        <v>163</v>
      </c>
      <c r="F848" s="216" t="str">
        <f t="shared" si="20"/>
        <v>B18SRT</v>
      </c>
      <c r="H848" t="s">
        <v>3215</v>
      </c>
      <c r="I848" t="s">
        <v>2378</v>
      </c>
      <c r="J848" t="s">
        <v>800</v>
      </c>
      <c r="K848" t="s">
        <v>798</v>
      </c>
      <c r="L848">
        <v>554.59</v>
      </c>
      <c r="M848">
        <v>197.21</v>
      </c>
      <c r="N848">
        <v>177.47</v>
      </c>
      <c r="O848">
        <v>161.33000000000001</v>
      </c>
      <c r="P848">
        <v>153.01</v>
      </c>
      <c r="Q848">
        <v>67</v>
      </c>
      <c r="AU848">
        <v>554.59</v>
      </c>
      <c r="AV848">
        <v>197.21</v>
      </c>
      <c r="AW848">
        <v>177.47</v>
      </c>
      <c r="AX848">
        <v>161.33000000000001</v>
      </c>
      <c r="AY848">
        <v>153.01</v>
      </c>
      <c r="AZ848">
        <v>67</v>
      </c>
      <c r="BB848">
        <v>67</v>
      </c>
    </row>
    <row r="849" spans="1:54" x14ac:dyDescent="0.25">
      <c r="A849" t="s">
        <v>3216</v>
      </c>
      <c r="B849" s="216" t="str">
        <f t="shared" si="18"/>
        <v xml:space="preserve">B21SRT       </v>
      </c>
      <c r="C849" s="216" t="s">
        <v>1595</v>
      </c>
      <c r="D849" s="216" t="str">
        <f t="shared" si="19"/>
        <v>B21</v>
      </c>
      <c r="E849" t="s">
        <v>172</v>
      </c>
      <c r="F849" s="216" t="str">
        <f t="shared" si="20"/>
        <v>B21SRT</v>
      </c>
      <c r="H849" t="s">
        <v>3216</v>
      </c>
      <c r="I849" t="s">
        <v>2378</v>
      </c>
      <c r="J849" t="s">
        <v>800</v>
      </c>
      <c r="K849" t="s">
        <v>798</v>
      </c>
      <c r="L849">
        <v>578.07000000000005</v>
      </c>
      <c r="M849">
        <v>205.56</v>
      </c>
      <c r="N849">
        <v>184.98</v>
      </c>
      <c r="O849">
        <v>168.16</v>
      </c>
      <c r="P849">
        <v>159.49</v>
      </c>
      <c r="Q849">
        <v>73</v>
      </c>
      <c r="AU849">
        <v>578.07000000000005</v>
      </c>
      <c r="AV849">
        <v>205.56</v>
      </c>
      <c r="AW849">
        <v>184.98</v>
      </c>
      <c r="AX849">
        <v>168.16</v>
      </c>
      <c r="AY849">
        <v>159.49</v>
      </c>
      <c r="AZ849">
        <v>73</v>
      </c>
      <c r="BB849">
        <v>73</v>
      </c>
    </row>
    <row r="850" spans="1:54" x14ac:dyDescent="0.25">
      <c r="A850" t="s">
        <v>3217</v>
      </c>
      <c r="B850" s="216" t="str">
        <f t="shared" si="18"/>
        <v xml:space="preserve">B24SRT       </v>
      </c>
      <c r="C850" s="216" t="s">
        <v>1596</v>
      </c>
      <c r="D850" s="216" t="str">
        <f t="shared" si="19"/>
        <v>B24</v>
      </c>
      <c r="E850" t="s">
        <v>178</v>
      </c>
      <c r="F850" s="216" t="str">
        <f t="shared" si="20"/>
        <v>B24SRT</v>
      </c>
      <c r="H850" t="s">
        <v>3217</v>
      </c>
      <c r="I850" t="s">
        <v>2378</v>
      </c>
      <c r="J850" t="s">
        <v>800</v>
      </c>
      <c r="K850" t="s">
        <v>798</v>
      </c>
      <c r="L850">
        <v>620.16</v>
      </c>
      <c r="M850">
        <v>220.53</v>
      </c>
      <c r="N850">
        <v>198.45</v>
      </c>
      <c r="O850">
        <v>180.41</v>
      </c>
      <c r="P850">
        <v>171.1</v>
      </c>
      <c r="Q850">
        <v>78</v>
      </c>
      <c r="AU850">
        <v>620.16</v>
      </c>
      <c r="AV850">
        <v>220.53</v>
      </c>
      <c r="AW850">
        <v>198.45</v>
      </c>
      <c r="AX850">
        <v>180.41</v>
      </c>
      <c r="AY850">
        <v>171.1</v>
      </c>
      <c r="AZ850">
        <v>78</v>
      </c>
      <c r="BB850">
        <v>78</v>
      </c>
    </row>
    <row r="851" spans="1:54" x14ac:dyDescent="0.25">
      <c r="A851" t="s">
        <v>3218</v>
      </c>
      <c r="B851" s="216" t="str">
        <f t="shared" si="18"/>
        <v xml:space="preserve">B27SRT       </v>
      </c>
      <c r="C851" s="216" t="s">
        <v>1597</v>
      </c>
      <c r="D851" s="216" t="str">
        <f t="shared" si="19"/>
        <v>B27</v>
      </c>
      <c r="E851" t="s">
        <v>196</v>
      </c>
      <c r="F851" s="216" t="str">
        <f t="shared" si="20"/>
        <v>B27SRT</v>
      </c>
      <c r="H851" t="s">
        <v>3218</v>
      </c>
      <c r="I851" t="s">
        <v>2378</v>
      </c>
      <c r="J851" t="s">
        <v>800</v>
      </c>
      <c r="K851" t="s">
        <v>798</v>
      </c>
      <c r="L851">
        <v>670.87</v>
      </c>
      <c r="M851">
        <v>238.56</v>
      </c>
      <c r="N851">
        <v>214.68</v>
      </c>
      <c r="O851">
        <v>195.16</v>
      </c>
      <c r="P851">
        <v>185.09</v>
      </c>
      <c r="Q851">
        <v>85</v>
      </c>
      <c r="AU851">
        <v>670.87</v>
      </c>
      <c r="AV851">
        <v>238.56</v>
      </c>
      <c r="AW851">
        <v>214.68</v>
      </c>
      <c r="AX851">
        <v>195.16</v>
      </c>
      <c r="AY851">
        <v>185.09</v>
      </c>
      <c r="AZ851">
        <v>85</v>
      </c>
      <c r="BB851">
        <v>85</v>
      </c>
    </row>
    <row r="852" spans="1:54" x14ac:dyDescent="0.25">
      <c r="A852" t="s">
        <v>3219</v>
      </c>
      <c r="B852" s="216" t="str">
        <f t="shared" si="18"/>
        <v xml:space="preserve">B30SRT       </v>
      </c>
      <c r="C852" s="216" t="s">
        <v>1598</v>
      </c>
      <c r="D852" s="216" t="str">
        <f t="shared" si="19"/>
        <v>B30</v>
      </c>
      <c r="E852" t="s">
        <v>199</v>
      </c>
      <c r="F852" s="216" t="str">
        <f t="shared" si="20"/>
        <v>B30SRT</v>
      </c>
      <c r="H852" t="s">
        <v>3219</v>
      </c>
      <c r="I852" t="s">
        <v>2378</v>
      </c>
      <c r="J852" t="s">
        <v>800</v>
      </c>
      <c r="K852" t="s">
        <v>798</v>
      </c>
      <c r="L852">
        <v>704.89</v>
      </c>
      <c r="M852">
        <v>250.66</v>
      </c>
      <c r="N852">
        <v>225.57</v>
      </c>
      <c r="O852">
        <v>205.05</v>
      </c>
      <c r="P852">
        <v>194.48</v>
      </c>
      <c r="Q852">
        <v>91</v>
      </c>
      <c r="AU852">
        <v>704.89</v>
      </c>
      <c r="AV852">
        <v>250.66</v>
      </c>
      <c r="AW852">
        <v>225.57</v>
      </c>
      <c r="AX852">
        <v>205.05</v>
      </c>
      <c r="AY852">
        <v>194.48</v>
      </c>
      <c r="AZ852">
        <v>91</v>
      </c>
      <c r="BB852">
        <v>91</v>
      </c>
    </row>
    <row r="853" spans="1:54" x14ac:dyDescent="0.25">
      <c r="A853" t="s">
        <v>3220</v>
      </c>
      <c r="B853" s="216" t="str">
        <f t="shared" si="18"/>
        <v xml:space="preserve">B33SRT       </v>
      </c>
      <c r="C853" s="216" t="s">
        <v>1599</v>
      </c>
      <c r="D853" s="216" t="str">
        <f t="shared" si="19"/>
        <v>B33</v>
      </c>
      <c r="E853" t="s">
        <v>215</v>
      </c>
      <c r="F853" s="216" t="str">
        <f t="shared" si="20"/>
        <v>B33SRT</v>
      </c>
      <c r="H853" t="s">
        <v>3220</v>
      </c>
      <c r="I853" t="s">
        <v>2378</v>
      </c>
      <c r="J853" t="s">
        <v>800</v>
      </c>
      <c r="K853" t="s">
        <v>798</v>
      </c>
      <c r="L853">
        <v>738.69</v>
      </c>
      <c r="M853">
        <v>262.68</v>
      </c>
      <c r="N853">
        <v>236.38</v>
      </c>
      <c r="O853">
        <v>214.89</v>
      </c>
      <c r="P853">
        <v>203.81</v>
      </c>
      <c r="Q853">
        <v>98</v>
      </c>
      <c r="AU853">
        <v>738.69</v>
      </c>
      <c r="AV853">
        <v>262.68</v>
      </c>
      <c r="AW853">
        <v>236.38</v>
      </c>
      <c r="AX853">
        <v>214.89</v>
      </c>
      <c r="AY853">
        <v>203.81</v>
      </c>
      <c r="AZ853">
        <v>98</v>
      </c>
      <c r="BB853">
        <v>98</v>
      </c>
    </row>
    <row r="854" spans="1:54" x14ac:dyDescent="0.25">
      <c r="A854" t="s">
        <v>3221</v>
      </c>
      <c r="B854" s="216" t="str">
        <f t="shared" si="18"/>
        <v xml:space="preserve">B36SRT       </v>
      </c>
      <c r="C854" s="216" t="s">
        <v>1600</v>
      </c>
      <c r="D854" s="216" t="str">
        <f t="shared" si="19"/>
        <v>B36</v>
      </c>
      <c r="E854" t="s">
        <v>220</v>
      </c>
      <c r="F854" s="216" t="str">
        <f t="shared" si="20"/>
        <v>B36SRT</v>
      </c>
      <c r="H854" t="s">
        <v>3221</v>
      </c>
      <c r="I854" t="s">
        <v>2378</v>
      </c>
      <c r="J854" t="s">
        <v>800</v>
      </c>
      <c r="K854" t="s">
        <v>798</v>
      </c>
      <c r="L854">
        <v>756.43</v>
      </c>
      <c r="M854">
        <v>268.99</v>
      </c>
      <c r="N854">
        <v>242.06</v>
      </c>
      <c r="O854">
        <v>220.05</v>
      </c>
      <c r="P854">
        <v>208.7</v>
      </c>
      <c r="Q854">
        <v>103</v>
      </c>
      <c r="AU854">
        <v>756.43</v>
      </c>
      <c r="AV854">
        <v>268.99</v>
      </c>
      <c r="AW854">
        <v>242.06</v>
      </c>
      <c r="AX854">
        <v>220.05</v>
      </c>
      <c r="AY854">
        <v>208.7</v>
      </c>
      <c r="AZ854">
        <v>103</v>
      </c>
      <c r="BB854">
        <v>103</v>
      </c>
    </row>
    <row r="855" spans="1:54" x14ac:dyDescent="0.25">
      <c r="A855" t="s">
        <v>3222</v>
      </c>
      <c r="B855" s="216" t="str">
        <f t="shared" si="18"/>
        <v xml:space="preserve">CPU18SRT     </v>
      </c>
      <c r="C855" s="216" t="s">
        <v>1623</v>
      </c>
      <c r="D855" s="216" t="str">
        <f t="shared" si="19"/>
        <v>CPU18</v>
      </c>
      <c r="E855" t="s">
        <v>165</v>
      </c>
      <c r="F855" s="216" t="str">
        <f t="shared" si="20"/>
        <v>CPU18SRT</v>
      </c>
      <c r="H855" t="s">
        <v>3222</v>
      </c>
      <c r="I855" t="s">
        <v>2378</v>
      </c>
      <c r="J855" t="s">
        <v>800</v>
      </c>
      <c r="K855" t="s">
        <v>798</v>
      </c>
      <c r="L855">
        <v>293.16000000000003</v>
      </c>
      <c r="M855">
        <v>104.25</v>
      </c>
      <c r="N855">
        <v>93.81</v>
      </c>
      <c r="O855">
        <v>85.28</v>
      </c>
      <c r="P855">
        <v>80.88</v>
      </c>
      <c r="Q855">
        <v>49</v>
      </c>
      <c r="AU855">
        <v>293.16000000000003</v>
      </c>
      <c r="AV855">
        <v>104.25</v>
      </c>
      <c r="AW855">
        <v>93.81</v>
      </c>
      <c r="AX855">
        <v>85.28</v>
      </c>
      <c r="AY855">
        <v>80.88</v>
      </c>
      <c r="AZ855">
        <v>49</v>
      </c>
      <c r="BB855">
        <v>49</v>
      </c>
    </row>
    <row r="856" spans="1:54" x14ac:dyDescent="0.25">
      <c r="A856" t="s">
        <v>3223</v>
      </c>
      <c r="B856" s="216" t="str">
        <f t="shared" si="18"/>
        <v xml:space="preserve">CPU21SRT     </v>
      </c>
      <c r="C856" s="216" t="s">
        <v>1624</v>
      </c>
      <c r="D856" s="216" t="str">
        <f t="shared" si="19"/>
        <v>CPU21</v>
      </c>
      <c r="E856" t="s">
        <v>671</v>
      </c>
      <c r="F856" s="216" t="str">
        <f t="shared" si="20"/>
        <v>CPU21SRT</v>
      </c>
      <c r="H856" t="s">
        <v>3223</v>
      </c>
      <c r="I856" t="s">
        <v>2378</v>
      </c>
      <c r="J856" t="s">
        <v>800</v>
      </c>
      <c r="K856" t="s">
        <v>798</v>
      </c>
      <c r="L856">
        <v>307.26</v>
      </c>
      <c r="M856">
        <v>109.26</v>
      </c>
      <c r="N856">
        <v>98.32</v>
      </c>
      <c r="O856">
        <v>89.38</v>
      </c>
      <c r="P856">
        <v>84.77</v>
      </c>
      <c r="Q856">
        <v>53</v>
      </c>
      <c r="AU856">
        <v>307.26</v>
      </c>
      <c r="AV856">
        <v>109.26</v>
      </c>
      <c r="AW856">
        <v>98.32</v>
      </c>
      <c r="AX856">
        <v>89.38</v>
      </c>
      <c r="AY856">
        <v>84.77</v>
      </c>
      <c r="AZ856">
        <v>53</v>
      </c>
      <c r="BB856">
        <v>53</v>
      </c>
    </row>
    <row r="857" spans="1:54" x14ac:dyDescent="0.25">
      <c r="A857" t="s">
        <v>3224</v>
      </c>
      <c r="B857" s="216" t="str">
        <f t="shared" si="18"/>
        <v xml:space="preserve">CPU24SRT     </v>
      </c>
      <c r="C857" s="216" t="s">
        <v>1625</v>
      </c>
      <c r="D857" s="216" t="str">
        <f t="shared" si="19"/>
        <v>CPU24</v>
      </c>
      <c r="E857" t="s">
        <v>672</v>
      </c>
      <c r="F857" s="216" t="str">
        <f t="shared" si="20"/>
        <v>CPU24SRT</v>
      </c>
      <c r="H857" t="s">
        <v>3224</v>
      </c>
      <c r="I857" t="s">
        <v>2378</v>
      </c>
      <c r="J857" t="s">
        <v>800</v>
      </c>
      <c r="K857" t="s">
        <v>798</v>
      </c>
      <c r="L857">
        <v>323.57</v>
      </c>
      <c r="M857">
        <v>115.06</v>
      </c>
      <c r="N857">
        <v>103.54</v>
      </c>
      <c r="O857">
        <v>94.13</v>
      </c>
      <c r="P857">
        <v>89.27</v>
      </c>
      <c r="Q857">
        <v>58</v>
      </c>
      <c r="AU857">
        <v>323.57</v>
      </c>
      <c r="AV857">
        <v>115.06</v>
      </c>
      <c r="AW857">
        <v>103.54</v>
      </c>
      <c r="AX857">
        <v>94.13</v>
      </c>
      <c r="AY857">
        <v>89.27</v>
      </c>
      <c r="AZ857">
        <v>58</v>
      </c>
      <c r="BB857">
        <v>58</v>
      </c>
    </row>
    <row r="858" spans="1:54" x14ac:dyDescent="0.25">
      <c r="A858" t="s">
        <v>3225</v>
      </c>
      <c r="B858" s="216" t="str">
        <f t="shared" si="18"/>
        <v xml:space="preserve">CSB42SRT     </v>
      </c>
      <c r="C858" s="216" t="s">
        <v>1626</v>
      </c>
      <c r="D858" s="216" t="str">
        <f t="shared" si="19"/>
        <v>CSB42</v>
      </c>
      <c r="E858" t="s">
        <v>237</v>
      </c>
      <c r="F858" s="216" t="str">
        <f t="shared" si="20"/>
        <v>CSB42SRT</v>
      </c>
      <c r="H858" t="s">
        <v>3225</v>
      </c>
      <c r="I858" t="s">
        <v>2378</v>
      </c>
      <c r="J858" t="s">
        <v>800</v>
      </c>
      <c r="K858" t="s">
        <v>798</v>
      </c>
      <c r="L858">
        <v>562.03</v>
      </c>
      <c r="M858">
        <v>199.86</v>
      </c>
      <c r="N858">
        <v>179.85</v>
      </c>
      <c r="O858">
        <v>163.5</v>
      </c>
      <c r="P858">
        <v>155.06</v>
      </c>
      <c r="Q858">
        <v>152</v>
      </c>
      <c r="AU858">
        <v>562.03</v>
      </c>
      <c r="AV858">
        <v>199.86</v>
      </c>
      <c r="AW858">
        <v>179.85</v>
      </c>
      <c r="AX858">
        <v>163.5</v>
      </c>
      <c r="AY858">
        <v>155.06</v>
      </c>
      <c r="AZ858">
        <v>152</v>
      </c>
      <c r="BB858">
        <v>152</v>
      </c>
    </row>
    <row r="859" spans="1:54" x14ac:dyDescent="0.25">
      <c r="A859" t="s">
        <v>3226</v>
      </c>
      <c r="B859" s="216" t="str">
        <f t="shared" si="18"/>
        <v xml:space="preserve">DB12SRT      </v>
      </c>
      <c r="C859" s="216" t="s">
        <v>1627</v>
      </c>
      <c r="D859" s="216" t="str">
        <f t="shared" si="19"/>
        <v>DB12</v>
      </c>
      <c r="E859" t="s">
        <v>149</v>
      </c>
      <c r="F859" s="216" t="str">
        <f t="shared" si="20"/>
        <v>DB12SRT</v>
      </c>
      <c r="H859" t="s">
        <v>3226</v>
      </c>
      <c r="I859" t="s">
        <v>2378</v>
      </c>
      <c r="J859" t="s">
        <v>800</v>
      </c>
      <c r="K859" t="s">
        <v>798</v>
      </c>
      <c r="L859">
        <v>1153.1600000000001</v>
      </c>
      <c r="M859">
        <v>410.06</v>
      </c>
      <c r="N859">
        <v>369.01</v>
      </c>
      <c r="O859">
        <v>335.45</v>
      </c>
      <c r="P859">
        <v>318.16000000000003</v>
      </c>
      <c r="Q859">
        <v>79</v>
      </c>
      <c r="AU859">
        <v>1153.1600000000001</v>
      </c>
      <c r="AV859">
        <v>410.06</v>
      </c>
      <c r="AW859">
        <v>369.01</v>
      </c>
      <c r="AX859">
        <v>335.45</v>
      </c>
      <c r="AY859">
        <v>318.16000000000003</v>
      </c>
      <c r="AZ859">
        <v>79</v>
      </c>
      <c r="BB859">
        <v>79</v>
      </c>
    </row>
    <row r="860" spans="1:54" x14ac:dyDescent="0.25">
      <c r="A860" t="s">
        <v>3227</v>
      </c>
      <c r="B860" s="216" t="str">
        <f t="shared" si="18"/>
        <v xml:space="preserve">DB15SRT      </v>
      </c>
      <c r="C860" s="216" t="s">
        <v>1628</v>
      </c>
      <c r="D860" s="216" t="str">
        <f t="shared" si="19"/>
        <v>DB15</v>
      </c>
      <c r="E860" t="s">
        <v>157</v>
      </c>
      <c r="F860" s="216" t="str">
        <f t="shared" si="20"/>
        <v>DB15SRT</v>
      </c>
      <c r="H860" t="s">
        <v>3227</v>
      </c>
      <c r="I860" t="s">
        <v>2378</v>
      </c>
      <c r="J860" t="s">
        <v>800</v>
      </c>
      <c r="K860" t="s">
        <v>798</v>
      </c>
      <c r="L860">
        <v>1191.1500000000001</v>
      </c>
      <c r="M860">
        <v>423.57</v>
      </c>
      <c r="N860">
        <v>381.17</v>
      </c>
      <c r="O860">
        <v>346.51</v>
      </c>
      <c r="P860">
        <v>328.64</v>
      </c>
      <c r="Q860">
        <v>87</v>
      </c>
      <c r="AU860">
        <v>1191.1500000000001</v>
      </c>
      <c r="AV860">
        <v>423.57</v>
      </c>
      <c r="AW860">
        <v>381.17</v>
      </c>
      <c r="AX860">
        <v>346.51</v>
      </c>
      <c r="AY860">
        <v>328.64</v>
      </c>
      <c r="AZ860">
        <v>87</v>
      </c>
      <c r="BB860">
        <v>87</v>
      </c>
    </row>
    <row r="861" spans="1:54" x14ac:dyDescent="0.25">
      <c r="A861" t="s">
        <v>3228</v>
      </c>
      <c r="B861" s="216" t="str">
        <f t="shared" si="18"/>
        <v xml:space="preserve">DB18SRT      </v>
      </c>
      <c r="C861" s="216" t="s">
        <v>1629</v>
      </c>
      <c r="D861" s="216" t="str">
        <f t="shared" si="19"/>
        <v>DB18</v>
      </c>
      <c r="E861" t="s">
        <v>166</v>
      </c>
      <c r="F861" s="216" t="str">
        <f t="shared" si="20"/>
        <v>DB18SRT</v>
      </c>
      <c r="H861" t="s">
        <v>3228</v>
      </c>
      <c r="I861" t="s">
        <v>2378</v>
      </c>
      <c r="J861" t="s">
        <v>800</v>
      </c>
      <c r="K861" t="s">
        <v>798</v>
      </c>
      <c r="L861">
        <v>1258.32</v>
      </c>
      <c r="M861">
        <v>447.46</v>
      </c>
      <c r="N861">
        <v>402.66</v>
      </c>
      <c r="O861">
        <v>366.05</v>
      </c>
      <c r="P861">
        <v>347.17</v>
      </c>
      <c r="Q861">
        <v>95</v>
      </c>
      <c r="AU861">
        <v>1258.32</v>
      </c>
      <c r="AV861">
        <v>447.46</v>
      </c>
      <c r="AW861">
        <v>402.66</v>
      </c>
      <c r="AX861">
        <v>366.05</v>
      </c>
      <c r="AY861">
        <v>347.17</v>
      </c>
      <c r="AZ861">
        <v>95</v>
      </c>
      <c r="BB861">
        <v>95</v>
      </c>
    </row>
    <row r="862" spans="1:54" x14ac:dyDescent="0.25">
      <c r="A862" t="s">
        <v>3229</v>
      </c>
      <c r="B862" s="216" t="str">
        <f t="shared" si="18"/>
        <v xml:space="preserve">DB21SRT      </v>
      </c>
      <c r="C862" s="216" t="s">
        <v>1630</v>
      </c>
      <c r="D862" s="216" t="str">
        <f t="shared" si="19"/>
        <v>DB21</v>
      </c>
      <c r="E862" t="s">
        <v>174</v>
      </c>
      <c r="F862" s="216" t="str">
        <f t="shared" si="20"/>
        <v>DB21SRT</v>
      </c>
      <c r="H862" t="s">
        <v>3229</v>
      </c>
      <c r="I862" t="s">
        <v>2378</v>
      </c>
      <c r="J862" t="s">
        <v>800</v>
      </c>
      <c r="K862" t="s">
        <v>798</v>
      </c>
      <c r="L862">
        <v>1304.76</v>
      </c>
      <c r="M862">
        <v>463.97</v>
      </c>
      <c r="N862">
        <v>417.52</v>
      </c>
      <c r="O862">
        <v>379.56</v>
      </c>
      <c r="P862">
        <v>359.98</v>
      </c>
      <c r="Q862">
        <v>104</v>
      </c>
      <c r="AU862">
        <v>1304.76</v>
      </c>
      <c r="AV862">
        <v>463.97</v>
      </c>
      <c r="AW862">
        <v>417.52</v>
      </c>
      <c r="AX862">
        <v>379.56</v>
      </c>
      <c r="AY862">
        <v>359.98</v>
      </c>
      <c r="AZ862">
        <v>104</v>
      </c>
      <c r="BB862">
        <v>104</v>
      </c>
    </row>
    <row r="863" spans="1:54" x14ac:dyDescent="0.25">
      <c r="A863" t="s">
        <v>3230</v>
      </c>
      <c r="B863" s="216" t="str">
        <f t="shared" si="18"/>
        <v xml:space="preserve">DB24SRT      </v>
      </c>
      <c r="C863" s="216" t="s">
        <v>1631</v>
      </c>
      <c r="D863" s="216" t="str">
        <f t="shared" si="19"/>
        <v>DB24</v>
      </c>
      <c r="E863" t="s">
        <v>303</v>
      </c>
      <c r="F863" s="216" t="str">
        <f t="shared" si="20"/>
        <v>DB24SRT</v>
      </c>
      <c r="H863" t="s">
        <v>3230</v>
      </c>
      <c r="I863" t="s">
        <v>2378</v>
      </c>
      <c r="J863" t="s">
        <v>800</v>
      </c>
      <c r="K863" t="s">
        <v>798</v>
      </c>
      <c r="L863">
        <v>1363.19</v>
      </c>
      <c r="M863">
        <v>484.75</v>
      </c>
      <c r="N863">
        <v>436.22</v>
      </c>
      <c r="O863">
        <v>396.55</v>
      </c>
      <c r="P863">
        <v>376.1</v>
      </c>
      <c r="Q863">
        <v>111</v>
      </c>
      <c r="AU863">
        <v>1363.19</v>
      </c>
      <c r="AV863">
        <v>484.75</v>
      </c>
      <c r="AW863">
        <v>436.22</v>
      </c>
      <c r="AX863">
        <v>396.55</v>
      </c>
      <c r="AY863">
        <v>376.1</v>
      </c>
      <c r="AZ863">
        <v>111</v>
      </c>
      <c r="BB863">
        <v>111</v>
      </c>
    </row>
    <row r="864" spans="1:54" x14ac:dyDescent="0.25">
      <c r="A864" t="s">
        <v>3231</v>
      </c>
      <c r="B864" s="216" t="str">
        <f t="shared" si="18"/>
        <v xml:space="preserve">DB27SRT      </v>
      </c>
      <c r="C864" s="216" t="s">
        <v>1632</v>
      </c>
      <c r="D864" s="216" t="str">
        <f t="shared" si="19"/>
        <v>DB27</v>
      </c>
      <c r="E864" t="s">
        <v>673</v>
      </c>
      <c r="F864" s="216" t="str">
        <f t="shared" si="20"/>
        <v>DB27SRT</v>
      </c>
      <c r="H864" t="s">
        <v>3231</v>
      </c>
      <c r="I864" t="s">
        <v>2378</v>
      </c>
      <c r="J864" t="s">
        <v>800</v>
      </c>
      <c r="K864" t="s">
        <v>798</v>
      </c>
      <c r="L864">
        <v>1401.17</v>
      </c>
      <c r="M864">
        <v>498.26</v>
      </c>
      <c r="N864">
        <v>448.37</v>
      </c>
      <c r="O864">
        <v>407.6</v>
      </c>
      <c r="P864">
        <v>386.58</v>
      </c>
      <c r="Q864">
        <v>119</v>
      </c>
      <c r="AU864">
        <v>1401.17</v>
      </c>
      <c r="AV864">
        <v>498.26</v>
      </c>
      <c r="AW864">
        <v>448.37</v>
      </c>
      <c r="AX864">
        <v>407.6</v>
      </c>
      <c r="AY864">
        <v>386.58</v>
      </c>
      <c r="AZ864">
        <v>119</v>
      </c>
      <c r="BB864">
        <v>119</v>
      </c>
    </row>
    <row r="865" spans="1:54" x14ac:dyDescent="0.25">
      <c r="A865" t="s">
        <v>3232</v>
      </c>
      <c r="B865" s="216" t="str">
        <f t="shared" si="18"/>
        <v xml:space="preserve">DB30SRT      </v>
      </c>
      <c r="C865" s="216" t="s">
        <v>1633</v>
      </c>
      <c r="D865" s="216" t="str">
        <f t="shared" si="19"/>
        <v>DB30</v>
      </c>
      <c r="E865" t="s">
        <v>674</v>
      </c>
      <c r="F865" s="216" t="str">
        <f t="shared" si="20"/>
        <v>DB30SRT</v>
      </c>
      <c r="H865" t="s">
        <v>3232</v>
      </c>
      <c r="I865" t="s">
        <v>2378</v>
      </c>
      <c r="J865" t="s">
        <v>800</v>
      </c>
      <c r="K865" t="s">
        <v>798</v>
      </c>
      <c r="L865">
        <v>1481.65</v>
      </c>
      <c r="M865">
        <v>526.88</v>
      </c>
      <c r="N865">
        <v>474.13</v>
      </c>
      <c r="O865">
        <v>431.01</v>
      </c>
      <c r="P865">
        <v>408.79</v>
      </c>
      <c r="Q865">
        <v>113</v>
      </c>
      <c r="AU865">
        <v>1481.65</v>
      </c>
      <c r="AV865">
        <v>526.88</v>
      </c>
      <c r="AW865">
        <v>474.13</v>
      </c>
      <c r="AX865">
        <v>431.01</v>
      </c>
      <c r="AY865">
        <v>408.79</v>
      </c>
      <c r="AZ865">
        <v>113</v>
      </c>
      <c r="BB865">
        <v>113</v>
      </c>
    </row>
    <row r="866" spans="1:54" x14ac:dyDescent="0.25">
      <c r="A866" t="s">
        <v>3233</v>
      </c>
      <c r="B866" s="216" t="str">
        <f t="shared" si="18"/>
        <v xml:space="preserve">PDB24SRT     </v>
      </c>
      <c r="C866" s="216" t="s">
        <v>1643</v>
      </c>
      <c r="D866" s="216" t="str">
        <f t="shared" si="19"/>
        <v>PDB24</v>
      </c>
      <c r="E866" t="s">
        <v>180</v>
      </c>
      <c r="F866" s="216" t="str">
        <f t="shared" si="20"/>
        <v>PDB24SRT</v>
      </c>
      <c r="H866" t="s">
        <v>3233</v>
      </c>
      <c r="I866" t="s">
        <v>2378</v>
      </c>
      <c r="J866" t="s">
        <v>800</v>
      </c>
      <c r="K866" t="s">
        <v>798</v>
      </c>
      <c r="L866">
        <v>1120.4100000000001</v>
      </c>
      <c r="M866">
        <v>398.42</v>
      </c>
      <c r="N866">
        <v>358.53</v>
      </c>
      <c r="O866">
        <v>325.93</v>
      </c>
      <c r="P866">
        <v>309.12</v>
      </c>
      <c r="Q866">
        <v>99</v>
      </c>
      <c r="AU866">
        <v>1120.4100000000001</v>
      </c>
      <c r="AV866">
        <v>398.42</v>
      </c>
      <c r="AW866">
        <v>358.53</v>
      </c>
      <c r="AX866">
        <v>325.93</v>
      </c>
      <c r="AY866">
        <v>309.12</v>
      </c>
      <c r="AZ866">
        <v>99</v>
      </c>
      <c r="BB866">
        <v>99</v>
      </c>
    </row>
    <row r="867" spans="1:54" x14ac:dyDescent="0.25">
      <c r="A867" t="s">
        <v>3234</v>
      </c>
      <c r="B867" s="216" t="str">
        <f t="shared" si="18"/>
        <v xml:space="preserve">PDB27SRT     </v>
      </c>
      <c r="C867" s="216" t="s">
        <v>1644</v>
      </c>
      <c r="D867" s="216" t="str">
        <f t="shared" si="19"/>
        <v>PDB27</v>
      </c>
      <c r="E867" t="s">
        <v>683</v>
      </c>
      <c r="F867" s="216" t="str">
        <f t="shared" si="20"/>
        <v>PDB27SRT</v>
      </c>
      <c r="H867" t="s">
        <v>3234</v>
      </c>
      <c r="I867" t="s">
        <v>2378</v>
      </c>
      <c r="J867" t="s">
        <v>800</v>
      </c>
      <c r="K867" t="s">
        <v>798</v>
      </c>
      <c r="L867">
        <v>1141.52</v>
      </c>
      <c r="M867">
        <v>405.93</v>
      </c>
      <c r="N867">
        <v>365.29</v>
      </c>
      <c r="O867">
        <v>332.07</v>
      </c>
      <c r="P867">
        <v>314.95</v>
      </c>
      <c r="Q867">
        <v>104</v>
      </c>
      <c r="AU867">
        <v>1141.52</v>
      </c>
      <c r="AV867">
        <v>405.93</v>
      </c>
      <c r="AW867">
        <v>365.29</v>
      </c>
      <c r="AX867">
        <v>332.07</v>
      </c>
      <c r="AY867">
        <v>314.95</v>
      </c>
      <c r="AZ867">
        <v>104</v>
      </c>
      <c r="BB867">
        <v>104</v>
      </c>
    </row>
    <row r="868" spans="1:54" x14ac:dyDescent="0.25">
      <c r="A868" t="s">
        <v>3235</v>
      </c>
      <c r="B868" s="216" t="str">
        <f t="shared" si="18"/>
        <v xml:space="preserve">PDB30SRT     </v>
      </c>
      <c r="C868" s="216" t="s">
        <v>1645</v>
      </c>
      <c r="D868" s="216" t="str">
        <f t="shared" si="19"/>
        <v>PDB30</v>
      </c>
      <c r="E868" t="s">
        <v>202</v>
      </c>
      <c r="F868" s="216" t="str">
        <f t="shared" si="20"/>
        <v>PDB30SRT</v>
      </c>
      <c r="H868" t="s">
        <v>3235</v>
      </c>
      <c r="I868" t="s">
        <v>2378</v>
      </c>
      <c r="J868" t="s">
        <v>800</v>
      </c>
      <c r="K868" t="s">
        <v>798</v>
      </c>
      <c r="L868">
        <v>1215.76</v>
      </c>
      <c r="M868">
        <v>432.32</v>
      </c>
      <c r="N868">
        <v>389.04</v>
      </c>
      <c r="O868">
        <v>353.67</v>
      </c>
      <c r="P868">
        <v>335.43</v>
      </c>
      <c r="Q868">
        <v>115</v>
      </c>
      <c r="AU868">
        <v>1215.76</v>
      </c>
      <c r="AV868">
        <v>432.32</v>
      </c>
      <c r="AW868">
        <v>389.04</v>
      </c>
      <c r="AX868">
        <v>353.67</v>
      </c>
      <c r="AY868">
        <v>335.43</v>
      </c>
      <c r="AZ868">
        <v>115</v>
      </c>
      <c r="BB868">
        <v>115</v>
      </c>
    </row>
    <row r="869" spans="1:54" x14ac:dyDescent="0.25">
      <c r="A869" t="s">
        <v>3236</v>
      </c>
      <c r="B869" s="216" t="str">
        <f t="shared" si="18"/>
        <v xml:space="preserve">PD30SRT      </v>
      </c>
      <c r="C869" s="216" t="s">
        <v>1642</v>
      </c>
      <c r="D869" s="216" t="str">
        <f t="shared" si="19"/>
        <v>PD30</v>
      </c>
      <c r="E869" t="s">
        <v>201</v>
      </c>
      <c r="F869" s="216" t="str">
        <f t="shared" si="20"/>
        <v>PD30SRT</v>
      </c>
      <c r="H869" t="s">
        <v>3236</v>
      </c>
      <c r="I869" t="s">
        <v>2378</v>
      </c>
      <c r="J869" t="s">
        <v>800</v>
      </c>
      <c r="K869" t="s">
        <v>798</v>
      </c>
      <c r="L869">
        <v>451.14</v>
      </c>
      <c r="M869">
        <v>160.43</v>
      </c>
      <c r="N869">
        <v>144.37</v>
      </c>
      <c r="O869">
        <v>131.24</v>
      </c>
      <c r="P869">
        <v>124.47</v>
      </c>
      <c r="Q869">
        <v>28</v>
      </c>
      <c r="AU869">
        <v>451.14</v>
      </c>
      <c r="AV869">
        <v>160.43</v>
      </c>
      <c r="AW869">
        <v>144.37</v>
      </c>
      <c r="AX869">
        <v>131.24</v>
      </c>
      <c r="AY869">
        <v>124.47</v>
      </c>
      <c r="AZ869">
        <v>28</v>
      </c>
      <c r="BB869">
        <v>28</v>
      </c>
    </row>
    <row r="870" spans="1:54" x14ac:dyDescent="0.25">
      <c r="A870" t="s">
        <v>3237</v>
      </c>
      <c r="B870" s="216" t="str">
        <f t="shared" si="18"/>
        <v xml:space="preserve">SB24SRT      </v>
      </c>
      <c r="C870" s="216" t="s">
        <v>3949</v>
      </c>
      <c r="D870" s="216" t="str">
        <f t="shared" si="19"/>
        <v>SB24</v>
      </c>
      <c r="E870" t="s">
        <v>3701</v>
      </c>
      <c r="F870" s="216" t="str">
        <f t="shared" si="20"/>
        <v>SB24SRT</v>
      </c>
      <c r="H870" t="s">
        <v>3237</v>
      </c>
      <c r="I870" t="s">
        <v>2378</v>
      </c>
      <c r="J870" t="s">
        <v>800</v>
      </c>
      <c r="K870" t="s">
        <v>798</v>
      </c>
      <c r="L870">
        <v>396.24</v>
      </c>
      <c r="M870">
        <v>140.9</v>
      </c>
      <c r="N870">
        <v>126.8</v>
      </c>
      <c r="O870">
        <v>115.27</v>
      </c>
      <c r="P870">
        <v>109.32</v>
      </c>
      <c r="Q870">
        <v>62</v>
      </c>
      <c r="AU870">
        <v>396.24</v>
      </c>
      <c r="AV870">
        <v>140.9</v>
      </c>
      <c r="AW870">
        <v>126.8</v>
      </c>
      <c r="AX870">
        <v>115.27</v>
      </c>
      <c r="AY870">
        <v>109.32</v>
      </c>
      <c r="AZ870">
        <v>62</v>
      </c>
      <c r="BB870">
        <v>62</v>
      </c>
    </row>
    <row r="871" spans="1:54" x14ac:dyDescent="0.25">
      <c r="A871" t="s">
        <v>3238</v>
      </c>
      <c r="B871" s="216" t="str">
        <f t="shared" si="18"/>
        <v xml:space="preserve">SB27SRT      </v>
      </c>
      <c r="C871" s="216" t="s">
        <v>3950</v>
      </c>
      <c r="D871" s="216" t="str">
        <f t="shared" si="19"/>
        <v>SB27</v>
      </c>
      <c r="E871" t="s">
        <v>3702</v>
      </c>
      <c r="F871" s="216" t="str">
        <f t="shared" si="20"/>
        <v>SB27SRT</v>
      </c>
      <c r="H871" t="s">
        <v>3238</v>
      </c>
      <c r="I871" t="s">
        <v>2378</v>
      </c>
      <c r="J871" t="s">
        <v>800</v>
      </c>
      <c r="K871" t="s">
        <v>798</v>
      </c>
      <c r="L871">
        <v>413.58</v>
      </c>
      <c r="M871">
        <v>147.07</v>
      </c>
      <c r="N871">
        <v>132.35</v>
      </c>
      <c r="O871">
        <v>120.31</v>
      </c>
      <c r="P871">
        <v>114.11</v>
      </c>
      <c r="Q871">
        <v>66</v>
      </c>
      <c r="AU871">
        <v>413.58</v>
      </c>
      <c r="AV871">
        <v>147.07</v>
      </c>
      <c r="AW871">
        <v>132.35</v>
      </c>
      <c r="AX871">
        <v>120.31</v>
      </c>
      <c r="AY871">
        <v>114.11</v>
      </c>
      <c r="AZ871">
        <v>66</v>
      </c>
      <c r="BB871">
        <v>66</v>
      </c>
    </row>
    <row r="872" spans="1:54" x14ac:dyDescent="0.25">
      <c r="A872" t="s">
        <v>3239</v>
      </c>
      <c r="B872" s="216" t="str">
        <f t="shared" si="18"/>
        <v xml:space="preserve">SB30SRT      </v>
      </c>
      <c r="C872" s="216" t="s">
        <v>1652</v>
      </c>
      <c r="D872" s="216" t="str">
        <f t="shared" si="19"/>
        <v>SB30</v>
      </c>
      <c r="E872" t="s">
        <v>685</v>
      </c>
      <c r="F872" s="216" t="str">
        <f t="shared" si="20"/>
        <v>SB30SRT</v>
      </c>
      <c r="H872" t="s">
        <v>3239</v>
      </c>
      <c r="I872" t="s">
        <v>2378</v>
      </c>
      <c r="J872" t="s">
        <v>800</v>
      </c>
      <c r="K872" t="s">
        <v>798</v>
      </c>
      <c r="L872">
        <v>430.73</v>
      </c>
      <c r="M872">
        <v>153.16999999999999</v>
      </c>
      <c r="N872">
        <v>137.83000000000001</v>
      </c>
      <c r="O872">
        <v>125.3</v>
      </c>
      <c r="P872">
        <v>118.84</v>
      </c>
      <c r="Q872">
        <v>70</v>
      </c>
      <c r="AU872">
        <v>430.73</v>
      </c>
      <c r="AV872">
        <v>153.16999999999999</v>
      </c>
      <c r="AW872">
        <v>137.83000000000001</v>
      </c>
      <c r="AX872">
        <v>125.3</v>
      </c>
      <c r="AY872">
        <v>118.84</v>
      </c>
      <c r="AZ872">
        <v>70</v>
      </c>
      <c r="BB872">
        <v>70</v>
      </c>
    </row>
    <row r="873" spans="1:54" x14ac:dyDescent="0.25">
      <c r="A873" t="s">
        <v>3240</v>
      </c>
      <c r="B873" s="216" t="str">
        <f t="shared" si="18"/>
        <v xml:space="preserve">SB33SRT      </v>
      </c>
      <c r="C873" s="216" t="s">
        <v>1653</v>
      </c>
      <c r="D873" s="216" t="str">
        <f t="shared" si="19"/>
        <v>SB33</v>
      </c>
      <c r="E873" t="s">
        <v>218</v>
      </c>
      <c r="F873" s="216" t="str">
        <f t="shared" si="20"/>
        <v>SB33SRT</v>
      </c>
      <c r="H873" t="s">
        <v>3240</v>
      </c>
      <c r="I873" t="s">
        <v>2378</v>
      </c>
      <c r="J873" t="s">
        <v>800</v>
      </c>
      <c r="K873" t="s">
        <v>798</v>
      </c>
      <c r="L873">
        <v>445.69</v>
      </c>
      <c r="M873">
        <v>158.49</v>
      </c>
      <c r="N873">
        <v>142.62</v>
      </c>
      <c r="O873">
        <v>129.65</v>
      </c>
      <c r="P873">
        <v>122.97</v>
      </c>
      <c r="Q873">
        <v>74</v>
      </c>
      <c r="AU873">
        <v>445.69</v>
      </c>
      <c r="AV873">
        <v>158.49</v>
      </c>
      <c r="AW873">
        <v>142.62</v>
      </c>
      <c r="AX873">
        <v>129.65</v>
      </c>
      <c r="AY873">
        <v>122.97</v>
      </c>
      <c r="AZ873">
        <v>74</v>
      </c>
      <c r="BB873">
        <v>74</v>
      </c>
    </row>
    <row r="874" spans="1:54" x14ac:dyDescent="0.25">
      <c r="A874" t="s">
        <v>3241</v>
      </c>
      <c r="B874" s="216" t="str">
        <f t="shared" si="18"/>
        <v xml:space="preserve">SB36SRT      </v>
      </c>
      <c r="C874" s="216" t="s">
        <v>1654</v>
      </c>
      <c r="D874" s="216" t="str">
        <f t="shared" si="19"/>
        <v>SB36</v>
      </c>
      <c r="E874" t="s">
        <v>224</v>
      </c>
      <c r="F874" s="216" t="str">
        <f t="shared" si="20"/>
        <v>SB36SRT</v>
      </c>
      <c r="H874" t="s">
        <v>3241</v>
      </c>
      <c r="I874" t="s">
        <v>2378</v>
      </c>
      <c r="J874" t="s">
        <v>800</v>
      </c>
      <c r="K874" t="s">
        <v>798</v>
      </c>
      <c r="L874">
        <v>460.47</v>
      </c>
      <c r="M874">
        <v>163.74</v>
      </c>
      <c r="N874">
        <v>147.35</v>
      </c>
      <c r="O874">
        <v>133.94999999999999</v>
      </c>
      <c r="P874">
        <v>127.04</v>
      </c>
      <c r="Q874">
        <v>79</v>
      </c>
      <c r="AU874">
        <v>460.47</v>
      </c>
      <c r="AV874">
        <v>163.74</v>
      </c>
      <c r="AW874">
        <v>147.35</v>
      </c>
      <c r="AX874">
        <v>133.94999999999999</v>
      </c>
      <c r="AY874">
        <v>127.04</v>
      </c>
      <c r="AZ874">
        <v>79</v>
      </c>
      <c r="BB874">
        <v>79</v>
      </c>
    </row>
    <row r="875" spans="1:54" x14ac:dyDescent="0.25">
      <c r="A875" t="s">
        <v>3242</v>
      </c>
      <c r="B875" s="216" t="str">
        <f t="shared" si="18"/>
        <v xml:space="preserve">SB39SRT      </v>
      </c>
      <c r="C875" s="216" t="s">
        <v>1655</v>
      </c>
      <c r="D875" s="216" t="str">
        <f t="shared" si="19"/>
        <v>SB39</v>
      </c>
      <c r="E875" t="s">
        <v>686</v>
      </c>
      <c r="F875" s="216" t="str">
        <f t="shared" si="20"/>
        <v>SB39SRT</v>
      </c>
      <c r="H875" t="s">
        <v>3242</v>
      </c>
      <c r="I875" t="s">
        <v>2378</v>
      </c>
      <c r="J875" t="s">
        <v>800</v>
      </c>
      <c r="K875" t="s">
        <v>798</v>
      </c>
      <c r="L875">
        <v>477</v>
      </c>
      <c r="M875">
        <v>169.62</v>
      </c>
      <c r="N875">
        <v>152.63999999999999</v>
      </c>
      <c r="O875">
        <v>138.76</v>
      </c>
      <c r="P875">
        <v>131.6</v>
      </c>
      <c r="Q875">
        <v>83</v>
      </c>
      <c r="AU875">
        <v>477</v>
      </c>
      <c r="AV875">
        <v>169.62</v>
      </c>
      <c r="AW875">
        <v>152.63999999999999</v>
      </c>
      <c r="AX875">
        <v>138.76</v>
      </c>
      <c r="AY875">
        <v>131.6</v>
      </c>
      <c r="AZ875">
        <v>83</v>
      </c>
      <c r="BB875">
        <v>83</v>
      </c>
    </row>
    <row r="876" spans="1:54" x14ac:dyDescent="0.25">
      <c r="A876" t="s">
        <v>3243</v>
      </c>
      <c r="B876" s="216" t="str">
        <f t="shared" si="18"/>
        <v xml:space="preserve">SB42SRT      </v>
      </c>
      <c r="C876" s="216" t="s">
        <v>1656</v>
      </c>
      <c r="D876" s="216" t="str">
        <f t="shared" si="19"/>
        <v>SB42</v>
      </c>
      <c r="E876" t="s">
        <v>687</v>
      </c>
      <c r="F876" s="216" t="str">
        <f t="shared" si="20"/>
        <v>SB42SRT</v>
      </c>
      <c r="H876" t="s">
        <v>3243</v>
      </c>
      <c r="I876" t="s">
        <v>2378</v>
      </c>
      <c r="J876" t="s">
        <v>800</v>
      </c>
      <c r="K876" t="s">
        <v>798</v>
      </c>
      <c r="L876">
        <v>497.64</v>
      </c>
      <c r="M876">
        <v>176.96</v>
      </c>
      <c r="N876">
        <v>159.25</v>
      </c>
      <c r="O876">
        <v>144.76</v>
      </c>
      <c r="P876">
        <v>137.30000000000001</v>
      </c>
      <c r="Q876">
        <v>89</v>
      </c>
      <c r="AU876">
        <v>497.64</v>
      </c>
      <c r="AV876">
        <v>176.96</v>
      </c>
      <c r="AW876">
        <v>159.25</v>
      </c>
      <c r="AX876">
        <v>144.76</v>
      </c>
      <c r="AY876">
        <v>137.30000000000001</v>
      </c>
      <c r="AZ876">
        <v>89</v>
      </c>
      <c r="BB876">
        <v>89</v>
      </c>
    </row>
    <row r="877" spans="1:54" x14ac:dyDescent="0.25">
      <c r="A877" t="s">
        <v>3244</v>
      </c>
      <c r="B877" s="216" t="str">
        <f t="shared" si="18"/>
        <v xml:space="preserve">2FD18SRT     </v>
      </c>
      <c r="C877" s="216" t="s">
        <v>1585</v>
      </c>
      <c r="D877" s="216" t="str">
        <f t="shared" si="19"/>
        <v>2FD18</v>
      </c>
      <c r="E877" t="s">
        <v>658</v>
      </c>
      <c r="F877" s="216" t="str">
        <f t="shared" si="20"/>
        <v>2FD18SRT</v>
      </c>
      <c r="H877" t="s">
        <v>3244</v>
      </c>
      <c r="I877" t="s">
        <v>2378</v>
      </c>
      <c r="J877" t="s">
        <v>800</v>
      </c>
      <c r="K877" t="s">
        <v>798</v>
      </c>
      <c r="L877">
        <v>788.71</v>
      </c>
      <c r="M877">
        <v>280.47000000000003</v>
      </c>
      <c r="N877">
        <v>252.39</v>
      </c>
      <c r="O877">
        <v>229.44</v>
      </c>
      <c r="P877">
        <v>217.61</v>
      </c>
      <c r="Q877">
        <v>69</v>
      </c>
      <c r="AU877">
        <v>788.71</v>
      </c>
      <c r="AV877">
        <v>280.47000000000003</v>
      </c>
      <c r="AW877">
        <v>252.39</v>
      </c>
      <c r="AX877">
        <v>229.44</v>
      </c>
      <c r="AY877">
        <v>217.61</v>
      </c>
      <c r="AZ877">
        <v>69</v>
      </c>
      <c r="BB877">
        <v>69</v>
      </c>
    </row>
    <row r="878" spans="1:54" x14ac:dyDescent="0.25">
      <c r="A878" t="s">
        <v>3245</v>
      </c>
      <c r="B878" s="216" t="str">
        <f t="shared" si="18"/>
        <v xml:space="preserve">2FD21SRT     </v>
      </c>
      <c r="C878" s="216" t="s">
        <v>1586</v>
      </c>
      <c r="D878" s="216" t="str">
        <f t="shared" si="19"/>
        <v>2FD21</v>
      </c>
      <c r="E878" t="s">
        <v>659</v>
      </c>
      <c r="F878" s="216" t="str">
        <f t="shared" si="20"/>
        <v>2FD21SRT</v>
      </c>
      <c r="H878" t="s">
        <v>3245</v>
      </c>
      <c r="I878" t="s">
        <v>2378</v>
      </c>
      <c r="J878" t="s">
        <v>800</v>
      </c>
      <c r="K878" t="s">
        <v>798</v>
      </c>
      <c r="L878">
        <v>815.78</v>
      </c>
      <c r="M878">
        <v>290.08999999999997</v>
      </c>
      <c r="N878">
        <v>261.05</v>
      </c>
      <c r="O878">
        <v>237.31</v>
      </c>
      <c r="P878">
        <v>225.07</v>
      </c>
      <c r="Q878">
        <v>76</v>
      </c>
      <c r="AU878">
        <v>815.78</v>
      </c>
      <c r="AV878">
        <v>290.08999999999997</v>
      </c>
      <c r="AW878">
        <v>261.05</v>
      </c>
      <c r="AX878">
        <v>237.31</v>
      </c>
      <c r="AY878">
        <v>225.07</v>
      </c>
      <c r="AZ878">
        <v>76</v>
      </c>
      <c r="BB878">
        <v>76</v>
      </c>
    </row>
    <row r="879" spans="1:54" x14ac:dyDescent="0.25">
      <c r="A879" t="s">
        <v>3246</v>
      </c>
      <c r="B879" s="216" t="str">
        <f t="shared" si="18"/>
        <v xml:space="preserve">2FD24SRT     </v>
      </c>
      <c r="C879" s="216" t="s">
        <v>1587</v>
      </c>
      <c r="D879" s="216" t="str">
        <f t="shared" si="19"/>
        <v>2FD24</v>
      </c>
      <c r="E879" t="s">
        <v>660</v>
      </c>
      <c r="F879" s="216" t="str">
        <f t="shared" si="20"/>
        <v>2FD24SRT</v>
      </c>
      <c r="H879" t="s">
        <v>3246</v>
      </c>
      <c r="I879" t="s">
        <v>2378</v>
      </c>
      <c r="J879" t="s">
        <v>800</v>
      </c>
      <c r="K879" t="s">
        <v>798</v>
      </c>
      <c r="L879">
        <v>841.41</v>
      </c>
      <c r="M879">
        <v>299.20999999999998</v>
      </c>
      <c r="N879">
        <v>269.25</v>
      </c>
      <c r="O879">
        <v>244.77</v>
      </c>
      <c r="P879">
        <v>232.15</v>
      </c>
      <c r="Q879">
        <v>82</v>
      </c>
      <c r="AU879">
        <v>841.41</v>
      </c>
      <c r="AV879">
        <v>299.20999999999998</v>
      </c>
      <c r="AW879">
        <v>269.25</v>
      </c>
      <c r="AX879">
        <v>244.77</v>
      </c>
      <c r="AY879">
        <v>232.15</v>
      </c>
      <c r="AZ879">
        <v>82</v>
      </c>
      <c r="BB879">
        <v>82</v>
      </c>
    </row>
    <row r="880" spans="1:54" x14ac:dyDescent="0.25">
      <c r="A880" t="s">
        <v>3247</v>
      </c>
      <c r="B880" s="216" t="str">
        <f t="shared" si="18"/>
        <v xml:space="preserve">3FD18SRT     </v>
      </c>
      <c r="C880" s="216" t="s">
        <v>1588</v>
      </c>
      <c r="D880" s="216" t="str">
        <f t="shared" si="19"/>
        <v>3FD18</v>
      </c>
      <c r="E880" t="s">
        <v>661</v>
      </c>
      <c r="F880" s="216" t="str">
        <f t="shared" si="20"/>
        <v>3FD18SRT</v>
      </c>
      <c r="H880" t="s">
        <v>3247</v>
      </c>
      <c r="I880" t="s">
        <v>2378</v>
      </c>
      <c r="J880" t="s">
        <v>800</v>
      </c>
      <c r="K880" t="s">
        <v>798</v>
      </c>
      <c r="L880">
        <v>953.66</v>
      </c>
      <c r="M880">
        <v>339.12</v>
      </c>
      <c r="N880">
        <v>305.17</v>
      </c>
      <c r="O880">
        <v>277.42</v>
      </c>
      <c r="P880">
        <v>263.12</v>
      </c>
      <c r="Q880">
        <v>59</v>
      </c>
      <c r="AU880">
        <v>953.66</v>
      </c>
      <c r="AV880">
        <v>339.12</v>
      </c>
      <c r="AW880">
        <v>305.17</v>
      </c>
      <c r="AX880">
        <v>277.42</v>
      </c>
      <c r="AY880">
        <v>263.12</v>
      </c>
      <c r="AZ880">
        <v>59</v>
      </c>
      <c r="BB880">
        <v>59</v>
      </c>
    </row>
    <row r="881" spans="1:54" x14ac:dyDescent="0.25">
      <c r="A881" t="s">
        <v>3248</v>
      </c>
      <c r="B881" s="216" t="str">
        <f t="shared" si="18"/>
        <v xml:space="preserve">3FD21SRT     </v>
      </c>
      <c r="C881" s="216" t="s">
        <v>1589</v>
      </c>
      <c r="D881" s="216" t="str">
        <f t="shared" si="19"/>
        <v>3FD21</v>
      </c>
      <c r="E881" t="s">
        <v>662</v>
      </c>
      <c r="F881" s="216" t="str">
        <f t="shared" si="20"/>
        <v>3FD21SRT</v>
      </c>
      <c r="H881" t="s">
        <v>3248</v>
      </c>
      <c r="I881" t="s">
        <v>2378</v>
      </c>
      <c r="J881" t="s">
        <v>800</v>
      </c>
      <c r="K881" t="s">
        <v>798</v>
      </c>
      <c r="L881">
        <v>986.97</v>
      </c>
      <c r="M881">
        <v>350.97</v>
      </c>
      <c r="N881">
        <v>315.83</v>
      </c>
      <c r="O881">
        <v>287.11</v>
      </c>
      <c r="P881">
        <v>272.31</v>
      </c>
      <c r="Q881">
        <v>64</v>
      </c>
      <c r="AU881">
        <v>986.97</v>
      </c>
      <c r="AV881">
        <v>350.97</v>
      </c>
      <c r="AW881">
        <v>315.83</v>
      </c>
      <c r="AX881">
        <v>287.11</v>
      </c>
      <c r="AY881">
        <v>272.31</v>
      </c>
      <c r="AZ881">
        <v>64</v>
      </c>
      <c r="BB881">
        <v>64</v>
      </c>
    </row>
    <row r="882" spans="1:54" x14ac:dyDescent="0.25">
      <c r="A882" t="s">
        <v>3249</v>
      </c>
      <c r="B882" s="216" t="str">
        <f t="shared" si="18"/>
        <v xml:space="preserve">3FD24SRT     </v>
      </c>
      <c r="C882" s="216" t="s">
        <v>1590</v>
      </c>
      <c r="D882" s="216" t="str">
        <f t="shared" si="19"/>
        <v>3FD24</v>
      </c>
      <c r="E882" t="s">
        <v>663</v>
      </c>
      <c r="F882" s="216" t="str">
        <f t="shared" si="20"/>
        <v>3FD24SRT</v>
      </c>
      <c r="H882" t="s">
        <v>3249</v>
      </c>
      <c r="I882" t="s">
        <v>2378</v>
      </c>
      <c r="J882" t="s">
        <v>800</v>
      </c>
      <c r="K882" t="s">
        <v>798</v>
      </c>
      <c r="L882">
        <v>1037.5899999999999</v>
      </c>
      <c r="M882">
        <v>368.97</v>
      </c>
      <c r="N882">
        <v>332.03</v>
      </c>
      <c r="O882">
        <v>301.83999999999997</v>
      </c>
      <c r="P882">
        <v>286.27</v>
      </c>
      <c r="Q882">
        <v>67</v>
      </c>
      <c r="AU882">
        <v>1037.5899999999999</v>
      </c>
      <c r="AV882">
        <v>368.97</v>
      </c>
      <c r="AW882">
        <v>332.03</v>
      </c>
      <c r="AX882">
        <v>301.83999999999997</v>
      </c>
      <c r="AY882">
        <v>286.27</v>
      </c>
      <c r="AZ882">
        <v>67</v>
      </c>
      <c r="BB882">
        <v>67</v>
      </c>
    </row>
    <row r="883" spans="1:54" x14ac:dyDescent="0.25">
      <c r="A883" t="s">
        <v>3250</v>
      </c>
      <c r="B883" s="216" t="str">
        <f t="shared" ref="B883:B946" si="21">RIGHT(A883,LEN(A883)-3)</f>
        <v xml:space="preserve">OCD332484SRT </v>
      </c>
      <c r="C883" s="216" t="s">
        <v>1638</v>
      </c>
      <c r="D883" s="216" t="str">
        <f t="shared" si="19"/>
        <v>OCD332484</v>
      </c>
      <c r="E883" t="s">
        <v>679</v>
      </c>
      <c r="F883" s="216" t="str">
        <f t="shared" si="20"/>
        <v>OCD332484SRT</v>
      </c>
      <c r="H883" t="s">
        <v>3250</v>
      </c>
      <c r="I883" t="s">
        <v>2378</v>
      </c>
      <c r="J883" t="s">
        <v>800</v>
      </c>
      <c r="K883" t="s">
        <v>805</v>
      </c>
      <c r="L883">
        <v>1242.31</v>
      </c>
      <c r="M883">
        <v>441.77</v>
      </c>
      <c r="N883">
        <v>397.54</v>
      </c>
      <c r="O883">
        <v>361.39</v>
      </c>
      <c r="P883">
        <v>342.75</v>
      </c>
      <c r="Q883">
        <v>231</v>
      </c>
      <c r="AU883">
        <v>1242.31</v>
      </c>
      <c r="AV883">
        <v>441.77</v>
      </c>
      <c r="AW883">
        <v>397.54</v>
      </c>
      <c r="AX883">
        <v>361.39</v>
      </c>
      <c r="AY883">
        <v>342.75</v>
      </c>
      <c r="AZ883">
        <v>231</v>
      </c>
      <c r="BB883">
        <v>231</v>
      </c>
    </row>
    <row r="884" spans="1:54" x14ac:dyDescent="0.25">
      <c r="A884" t="s">
        <v>3251</v>
      </c>
      <c r="B884" s="216" t="str">
        <f t="shared" si="21"/>
        <v xml:space="preserve">OCD332490SRT </v>
      </c>
      <c r="C884" s="216" t="s">
        <v>1639</v>
      </c>
      <c r="D884" s="216" t="str">
        <f t="shared" si="19"/>
        <v>OCD332490</v>
      </c>
      <c r="E884" t="s">
        <v>680</v>
      </c>
      <c r="F884" s="216" t="str">
        <f t="shared" si="20"/>
        <v>OCD332490SRT</v>
      </c>
      <c r="H884" t="s">
        <v>3251</v>
      </c>
      <c r="I884" t="s">
        <v>2378</v>
      </c>
      <c r="J884" t="s">
        <v>800</v>
      </c>
      <c r="K884" t="s">
        <v>805</v>
      </c>
      <c r="L884">
        <v>1279.4000000000001</v>
      </c>
      <c r="M884">
        <v>454.96</v>
      </c>
      <c r="N884">
        <v>409.41</v>
      </c>
      <c r="O884">
        <v>372.18</v>
      </c>
      <c r="P884">
        <v>352.99</v>
      </c>
      <c r="Q884">
        <v>241</v>
      </c>
      <c r="AU884">
        <v>1279.4000000000001</v>
      </c>
      <c r="AV884">
        <v>454.96</v>
      </c>
      <c r="AW884">
        <v>409.41</v>
      </c>
      <c r="AX884">
        <v>372.18</v>
      </c>
      <c r="AY884">
        <v>352.99</v>
      </c>
      <c r="AZ884">
        <v>241</v>
      </c>
      <c r="BB884">
        <v>241</v>
      </c>
    </row>
    <row r="885" spans="1:54" x14ac:dyDescent="0.25">
      <c r="A885" t="s">
        <v>3252</v>
      </c>
      <c r="B885" s="216" t="str">
        <f t="shared" si="21"/>
        <v xml:space="preserve">OCD332493SRT </v>
      </c>
      <c r="C885" s="216" t="s">
        <v>1640</v>
      </c>
      <c r="D885" s="216" t="str">
        <f t="shared" si="19"/>
        <v>OCD332493</v>
      </c>
      <c r="E885" t="s">
        <v>681</v>
      </c>
      <c r="F885" s="216" t="str">
        <f t="shared" si="20"/>
        <v>OCD332493SRT</v>
      </c>
      <c r="H885" t="s">
        <v>3252</v>
      </c>
      <c r="I885" t="s">
        <v>2378</v>
      </c>
      <c r="J885" t="s">
        <v>800</v>
      </c>
      <c r="K885" t="s">
        <v>805</v>
      </c>
      <c r="L885">
        <v>1294.27</v>
      </c>
      <c r="M885">
        <v>460.24</v>
      </c>
      <c r="N885">
        <v>414.17</v>
      </c>
      <c r="O885">
        <v>376.5</v>
      </c>
      <c r="P885">
        <v>357.09</v>
      </c>
      <c r="Q885">
        <v>223</v>
      </c>
      <c r="AU885">
        <v>1294.27</v>
      </c>
      <c r="AV885">
        <v>460.24</v>
      </c>
      <c r="AW885">
        <v>414.17</v>
      </c>
      <c r="AX885">
        <v>376.5</v>
      </c>
      <c r="AY885">
        <v>357.09</v>
      </c>
      <c r="AZ885">
        <v>223</v>
      </c>
      <c r="BB885">
        <v>223</v>
      </c>
    </row>
    <row r="886" spans="1:54" x14ac:dyDescent="0.25">
      <c r="A886" t="s">
        <v>3253</v>
      </c>
      <c r="B886" s="216" t="str">
        <f t="shared" si="21"/>
        <v xml:space="preserve">OCD332496SRT </v>
      </c>
      <c r="C886" s="216" t="s">
        <v>1641</v>
      </c>
      <c r="D886" s="216" t="str">
        <f t="shared" si="19"/>
        <v>OCD332496</v>
      </c>
      <c r="E886" t="s">
        <v>682</v>
      </c>
      <c r="F886" s="216" t="str">
        <f t="shared" si="20"/>
        <v>OCD332496SRT</v>
      </c>
      <c r="H886" t="s">
        <v>3253</v>
      </c>
      <c r="I886" t="s">
        <v>2378</v>
      </c>
      <c r="J886" t="s">
        <v>800</v>
      </c>
      <c r="K886" t="s">
        <v>805</v>
      </c>
      <c r="L886">
        <v>1316.48</v>
      </c>
      <c r="M886">
        <v>468.14</v>
      </c>
      <c r="N886">
        <v>421.27</v>
      </c>
      <c r="O886">
        <v>382.96</v>
      </c>
      <c r="P886">
        <v>363.22</v>
      </c>
      <c r="Q886">
        <v>251</v>
      </c>
      <c r="AU886">
        <v>1316.48</v>
      </c>
      <c r="AV886">
        <v>468.14</v>
      </c>
      <c r="AW886">
        <v>421.27</v>
      </c>
      <c r="AX886">
        <v>382.96</v>
      </c>
      <c r="AY886">
        <v>363.22</v>
      </c>
      <c r="AZ886">
        <v>251</v>
      </c>
      <c r="BB886">
        <v>251</v>
      </c>
    </row>
    <row r="887" spans="1:54" x14ac:dyDescent="0.25">
      <c r="A887" t="s">
        <v>3254</v>
      </c>
      <c r="B887" s="216" t="str">
        <f t="shared" si="21"/>
        <v xml:space="preserve">OC332484SRT  </v>
      </c>
      <c r="C887" s="216" t="s">
        <v>1634</v>
      </c>
      <c r="D887" s="216" t="str">
        <f t="shared" si="19"/>
        <v>OC332484</v>
      </c>
      <c r="E887" t="s">
        <v>675</v>
      </c>
      <c r="F887" s="216" t="str">
        <f t="shared" si="20"/>
        <v>OC332484SRT</v>
      </c>
      <c r="H887" t="s">
        <v>3254</v>
      </c>
      <c r="I887" t="s">
        <v>2378</v>
      </c>
      <c r="J887" t="s">
        <v>800</v>
      </c>
      <c r="K887" t="s">
        <v>805</v>
      </c>
      <c r="L887">
        <v>1319.86</v>
      </c>
      <c r="M887">
        <v>469.34</v>
      </c>
      <c r="N887">
        <v>422.36</v>
      </c>
      <c r="O887">
        <v>383.95</v>
      </c>
      <c r="P887">
        <v>364.15</v>
      </c>
      <c r="Q887">
        <v>255</v>
      </c>
      <c r="AU887">
        <v>1319.86</v>
      </c>
      <c r="AV887">
        <v>469.34</v>
      </c>
      <c r="AW887">
        <v>422.36</v>
      </c>
      <c r="AX887">
        <v>383.95</v>
      </c>
      <c r="AY887">
        <v>364.15</v>
      </c>
      <c r="AZ887">
        <v>255</v>
      </c>
      <c r="BB887">
        <v>255</v>
      </c>
    </row>
    <row r="888" spans="1:54" x14ac:dyDescent="0.25">
      <c r="A888" t="s">
        <v>3255</v>
      </c>
      <c r="B888" s="216" t="str">
        <f t="shared" si="21"/>
        <v xml:space="preserve">OC332490SRT  </v>
      </c>
      <c r="C888" s="216" t="s">
        <v>1635</v>
      </c>
      <c r="D888" s="216" t="str">
        <f t="shared" si="19"/>
        <v>OC332490</v>
      </c>
      <c r="E888" t="s">
        <v>676</v>
      </c>
      <c r="F888" s="216" t="str">
        <f t="shared" si="20"/>
        <v>OC332490SRT</v>
      </c>
      <c r="H888" t="s">
        <v>3255</v>
      </c>
      <c r="I888" t="s">
        <v>2378</v>
      </c>
      <c r="J888" t="s">
        <v>800</v>
      </c>
      <c r="K888" t="s">
        <v>805</v>
      </c>
      <c r="L888">
        <v>1356.95</v>
      </c>
      <c r="M888">
        <v>482.53</v>
      </c>
      <c r="N888">
        <v>434.22</v>
      </c>
      <c r="O888">
        <v>394.74</v>
      </c>
      <c r="P888">
        <v>374.38</v>
      </c>
      <c r="Q888">
        <v>265</v>
      </c>
      <c r="AU888">
        <v>1356.95</v>
      </c>
      <c r="AV888">
        <v>482.53</v>
      </c>
      <c r="AW888">
        <v>434.22</v>
      </c>
      <c r="AX888">
        <v>394.74</v>
      </c>
      <c r="AY888">
        <v>374.38</v>
      </c>
      <c r="AZ888">
        <v>265</v>
      </c>
      <c r="BB888">
        <v>265</v>
      </c>
    </row>
    <row r="889" spans="1:54" x14ac:dyDescent="0.25">
      <c r="A889" t="s">
        <v>3256</v>
      </c>
      <c r="B889" s="216" t="str">
        <f t="shared" si="21"/>
        <v xml:space="preserve">OC332493SRT  </v>
      </c>
      <c r="C889" s="216" t="s">
        <v>1636</v>
      </c>
      <c r="D889" s="216" t="str">
        <f t="shared" si="19"/>
        <v>OC332493</v>
      </c>
      <c r="E889" t="s">
        <v>677</v>
      </c>
      <c r="F889" s="216" t="str">
        <f t="shared" si="20"/>
        <v>OC332493SRT</v>
      </c>
      <c r="H889" t="s">
        <v>3256</v>
      </c>
      <c r="I889" t="s">
        <v>2378</v>
      </c>
      <c r="J889" t="s">
        <v>800</v>
      </c>
      <c r="K889" t="s">
        <v>805</v>
      </c>
      <c r="L889">
        <v>1371.82</v>
      </c>
      <c r="M889">
        <v>487.82</v>
      </c>
      <c r="N889">
        <v>438.98</v>
      </c>
      <c r="O889">
        <v>399.06</v>
      </c>
      <c r="P889">
        <v>378.49</v>
      </c>
      <c r="Q889">
        <v>247</v>
      </c>
      <c r="AU889">
        <v>1371.82</v>
      </c>
      <c r="AV889">
        <v>487.82</v>
      </c>
      <c r="AW889">
        <v>438.98</v>
      </c>
      <c r="AX889">
        <v>399.06</v>
      </c>
      <c r="AY889">
        <v>378.49</v>
      </c>
      <c r="AZ889">
        <v>247</v>
      </c>
      <c r="BB889">
        <v>247</v>
      </c>
    </row>
    <row r="890" spans="1:54" x14ac:dyDescent="0.25">
      <c r="A890" t="s">
        <v>3257</v>
      </c>
      <c r="B890" s="216" t="str">
        <f t="shared" si="21"/>
        <v xml:space="preserve">OC332496SRT  </v>
      </c>
      <c r="C890" s="216" t="s">
        <v>1637</v>
      </c>
      <c r="D890" s="216" t="str">
        <f t="shared" si="19"/>
        <v>OC332496</v>
      </c>
      <c r="E890" t="s">
        <v>678</v>
      </c>
      <c r="F890" s="216" t="str">
        <f t="shared" si="20"/>
        <v>OC332496SRT</v>
      </c>
      <c r="H890" t="s">
        <v>3257</v>
      </c>
      <c r="I890" t="s">
        <v>2378</v>
      </c>
      <c r="J890" t="s">
        <v>800</v>
      </c>
      <c r="K890" t="s">
        <v>805</v>
      </c>
      <c r="L890">
        <v>1394.03</v>
      </c>
      <c r="M890">
        <v>495.72</v>
      </c>
      <c r="N890">
        <v>446.09</v>
      </c>
      <c r="O890">
        <v>405.52</v>
      </c>
      <c r="P890">
        <v>384.61</v>
      </c>
      <c r="Q890">
        <v>275</v>
      </c>
      <c r="AU890">
        <v>1394.03</v>
      </c>
      <c r="AV890">
        <v>495.72</v>
      </c>
      <c r="AW890">
        <v>446.09</v>
      </c>
      <c r="AX890">
        <v>405.52</v>
      </c>
      <c r="AY890">
        <v>384.61</v>
      </c>
      <c r="AZ890">
        <v>275</v>
      </c>
      <c r="BB890">
        <v>275</v>
      </c>
    </row>
    <row r="891" spans="1:54" x14ac:dyDescent="0.25">
      <c r="A891" t="s">
        <v>3258</v>
      </c>
      <c r="B891" s="216" t="str">
        <f t="shared" si="21"/>
        <v xml:space="preserve">U152484SRT   </v>
      </c>
      <c r="C891" s="216" t="s">
        <v>1660</v>
      </c>
      <c r="D891" s="216" t="str">
        <f t="shared" si="19"/>
        <v>U152484</v>
      </c>
      <c r="E891" t="s">
        <v>690</v>
      </c>
      <c r="F891" s="216" t="str">
        <f t="shared" si="20"/>
        <v>U152484SRT</v>
      </c>
      <c r="H891" t="s">
        <v>3258</v>
      </c>
      <c r="I891" t="s">
        <v>2378</v>
      </c>
      <c r="J891" t="s">
        <v>800</v>
      </c>
      <c r="K891" t="s">
        <v>806</v>
      </c>
      <c r="L891">
        <v>636.20000000000005</v>
      </c>
      <c r="M891">
        <v>226.23</v>
      </c>
      <c r="N891">
        <v>203.58</v>
      </c>
      <c r="O891">
        <v>185.07</v>
      </c>
      <c r="P891">
        <v>175.53</v>
      </c>
      <c r="Q891">
        <v>139</v>
      </c>
      <c r="AU891">
        <v>636.20000000000005</v>
      </c>
      <c r="AV891">
        <v>226.23</v>
      </c>
      <c r="AW891">
        <v>203.58</v>
      </c>
      <c r="AX891">
        <v>185.07</v>
      </c>
      <c r="AY891">
        <v>175.53</v>
      </c>
      <c r="AZ891">
        <v>139</v>
      </c>
      <c r="BB891">
        <v>139</v>
      </c>
    </row>
    <row r="892" spans="1:54" x14ac:dyDescent="0.25">
      <c r="A892" t="s">
        <v>3259</v>
      </c>
      <c r="B892" s="216" t="str">
        <f t="shared" si="21"/>
        <v xml:space="preserve">U152490SRT   </v>
      </c>
      <c r="C892" s="216" t="s">
        <v>1661</v>
      </c>
      <c r="D892" s="216" t="str">
        <f t="shared" ref="D892:D955" si="22">LEFT(C892,LEN(C892)-3)</f>
        <v>U152490</v>
      </c>
      <c r="E892" t="s">
        <v>691</v>
      </c>
      <c r="F892" s="216" t="str">
        <f t="shared" ref="F892:F955" si="23">TRIM(C892)</f>
        <v>U152490SRT</v>
      </c>
      <c r="H892" t="s">
        <v>3259</v>
      </c>
      <c r="I892" t="s">
        <v>2378</v>
      </c>
      <c r="J892" t="s">
        <v>800</v>
      </c>
      <c r="K892" t="s">
        <v>806</v>
      </c>
      <c r="L892">
        <v>656.73</v>
      </c>
      <c r="M892">
        <v>233.53</v>
      </c>
      <c r="N892">
        <v>210.15</v>
      </c>
      <c r="O892">
        <v>191.04</v>
      </c>
      <c r="P892">
        <v>181.19</v>
      </c>
      <c r="Q892">
        <v>145</v>
      </c>
      <c r="AU892">
        <v>656.73</v>
      </c>
      <c r="AV892">
        <v>233.53</v>
      </c>
      <c r="AW892">
        <v>210.15</v>
      </c>
      <c r="AX892">
        <v>191.04</v>
      </c>
      <c r="AY892">
        <v>181.19</v>
      </c>
      <c r="AZ892">
        <v>145</v>
      </c>
      <c r="BB892">
        <v>145</v>
      </c>
    </row>
    <row r="893" spans="1:54" x14ac:dyDescent="0.25">
      <c r="A893" t="s">
        <v>3260</v>
      </c>
      <c r="B893" s="216" t="str">
        <f t="shared" si="21"/>
        <v xml:space="preserve">U152493SRT   </v>
      </c>
      <c r="C893" s="216" t="s">
        <v>1662</v>
      </c>
      <c r="D893" s="216" t="str">
        <f t="shared" si="22"/>
        <v>U152493</v>
      </c>
      <c r="E893" t="s">
        <v>692</v>
      </c>
      <c r="F893" s="216" t="str">
        <f t="shared" si="23"/>
        <v>U152493SRT</v>
      </c>
      <c r="H893" t="s">
        <v>3260</v>
      </c>
      <c r="I893" t="s">
        <v>2378</v>
      </c>
      <c r="J893" t="s">
        <v>800</v>
      </c>
      <c r="K893" t="s">
        <v>806</v>
      </c>
      <c r="L893">
        <v>680.62</v>
      </c>
      <c r="M893">
        <v>242.03</v>
      </c>
      <c r="N893">
        <v>217.8</v>
      </c>
      <c r="O893">
        <v>197.99</v>
      </c>
      <c r="P893">
        <v>187.78</v>
      </c>
      <c r="Q893">
        <v>154</v>
      </c>
      <c r="AU893">
        <v>680.62</v>
      </c>
      <c r="AV893">
        <v>242.03</v>
      </c>
      <c r="AW893">
        <v>217.8</v>
      </c>
      <c r="AX893">
        <v>197.99</v>
      </c>
      <c r="AY893">
        <v>187.78</v>
      </c>
      <c r="AZ893">
        <v>154</v>
      </c>
      <c r="BB893">
        <v>154</v>
      </c>
    </row>
    <row r="894" spans="1:54" x14ac:dyDescent="0.25">
      <c r="A894" t="s">
        <v>3261</v>
      </c>
      <c r="B894" s="216" t="str">
        <f t="shared" si="21"/>
        <v xml:space="preserve">U152496SRT   </v>
      </c>
      <c r="C894" s="216" t="s">
        <v>1663</v>
      </c>
      <c r="D894" s="216" t="str">
        <f t="shared" si="22"/>
        <v>U152496</v>
      </c>
      <c r="E894" t="s">
        <v>693</v>
      </c>
      <c r="F894" s="216" t="str">
        <f t="shared" si="23"/>
        <v>U152496SRT</v>
      </c>
      <c r="H894" t="s">
        <v>3261</v>
      </c>
      <c r="I894" t="s">
        <v>2378</v>
      </c>
      <c r="J894" t="s">
        <v>800</v>
      </c>
      <c r="K894" t="s">
        <v>806</v>
      </c>
      <c r="L894">
        <v>689.58</v>
      </c>
      <c r="M894">
        <v>245.22</v>
      </c>
      <c r="N894">
        <v>220.67</v>
      </c>
      <c r="O894">
        <v>200.6</v>
      </c>
      <c r="P894">
        <v>190.26</v>
      </c>
      <c r="Q894">
        <v>158</v>
      </c>
      <c r="AU894">
        <v>689.58</v>
      </c>
      <c r="AV894">
        <v>245.22</v>
      </c>
      <c r="AW894">
        <v>220.67</v>
      </c>
      <c r="AX894">
        <v>200.6</v>
      </c>
      <c r="AY894">
        <v>190.26</v>
      </c>
      <c r="AZ894">
        <v>158</v>
      </c>
      <c r="BB894">
        <v>158</v>
      </c>
    </row>
    <row r="895" spans="1:54" x14ac:dyDescent="0.25">
      <c r="A895" t="s">
        <v>3262</v>
      </c>
      <c r="B895" s="216" t="str">
        <f t="shared" si="21"/>
        <v xml:space="preserve">U182484SRT   </v>
      </c>
      <c r="C895" s="216" t="s">
        <v>1664</v>
      </c>
      <c r="D895" s="216" t="str">
        <f t="shared" si="22"/>
        <v>U182484</v>
      </c>
      <c r="E895" t="s">
        <v>249</v>
      </c>
      <c r="F895" s="216" t="str">
        <f t="shared" si="23"/>
        <v>U182484SRT</v>
      </c>
      <c r="H895" t="s">
        <v>3262</v>
      </c>
      <c r="I895" t="s">
        <v>2378</v>
      </c>
      <c r="J895" t="s">
        <v>800</v>
      </c>
      <c r="K895" t="s">
        <v>806</v>
      </c>
      <c r="L895">
        <v>681.12</v>
      </c>
      <c r="M895">
        <v>242.21</v>
      </c>
      <c r="N895">
        <v>217.96</v>
      </c>
      <c r="O895">
        <v>198.14</v>
      </c>
      <c r="P895">
        <v>187.92</v>
      </c>
      <c r="Q895">
        <v>153</v>
      </c>
      <c r="AU895">
        <v>681.12</v>
      </c>
      <c r="AV895">
        <v>242.21</v>
      </c>
      <c r="AW895">
        <v>217.96</v>
      </c>
      <c r="AX895">
        <v>198.14</v>
      </c>
      <c r="AY895">
        <v>187.92</v>
      </c>
      <c r="AZ895">
        <v>153</v>
      </c>
      <c r="BB895">
        <v>153</v>
      </c>
    </row>
    <row r="896" spans="1:54" x14ac:dyDescent="0.25">
      <c r="A896" t="s">
        <v>3263</v>
      </c>
      <c r="B896" s="216" t="str">
        <f t="shared" si="21"/>
        <v xml:space="preserve">U182490SRT   </v>
      </c>
      <c r="C896" s="216" t="s">
        <v>1665</v>
      </c>
      <c r="D896" s="216" t="str">
        <f t="shared" si="22"/>
        <v>U182490</v>
      </c>
      <c r="E896" t="s">
        <v>251</v>
      </c>
      <c r="F896" s="216" t="str">
        <f t="shared" si="23"/>
        <v>U182490SRT</v>
      </c>
      <c r="H896" t="s">
        <v>3263</v>
      </c>
      <c r="I896" t="s">
        <v>2378</v>
      </c>
      <c r="J896" t="s">
        <v>800</v>
      </c>
      <c r="K896" t="s">
        <v>806</v>
      </c>
      <c r="L896">
        <v>704.27</v>
      </c>
      <c r="M896">
        <v>250.44</v>
      </c>
      <c r="N896">
        <v>225.37</v>
      </c>
      <c r="O896">
        <v>204.87</v>
      </c>
      <c r="P896">
        <v>194.31</v>
      </c>
      <c r="Q896">
        <v>161</v>
      </c>
      <c r="AU896">
        <v>704.27</v>
      </c>
      <c r="AV896">
        <v>250.44</v>
      </c>
      <c r="AW896">
        <v>225.37</v>
      </c>
      <c r="AX896">
        <v>204.87</v>
      </c>
      <c r="AY896">
        <v>194.31</v>
      </c>
      <c r="AZ896">
        <v>161</v>
      </c>
      <c r="BB896">
        <v>161</v>
      </c>
    </row>
    <row r="897" spans="1:54" x14ac:dyDescent="0.25">
      <c r="A897" t="s">
        <v>3264</v>
      </c>
      <c r="B897" s="216" t="str">
        <f t="shared" si="21"/>
        <v xml:space="preserve">U182493SRT   </v>
      </c>
      <c r="C897" s="216" t="s">
        <v>1666</v>
      </c>
      <c r="D897" s="216" t="str">
        <f t="shared" si="22"/>
        <v>U182493</v>
      </c>
      <c r="E897" t="s">
        <v>694</v>
      </c>
      <c r="F897" s="216" t="str">
        <f t="shared" si="23"/>
        <v>U182493SRT</v>
      </c>
      <c r="H897" t="s">
        <v>3264</v>
      </c>
      <c r="I897" t="s">
        <v>2378</v>
      </c>
      <c r="J897" t="s">
        <v>800</v>
      </c>
      <c r="K897" t="s">
        <v>806</v>
      </c>
      <c r="L897">
        <v>735.26</v>
      </c>
      <c r="M897">
        <v>261.45999999999998</v>
      </c>
      <c r="N897">
        <v>235.28</v>
      </c>
      <c r="O897">
        <v>213.89</v>
      </c>
      <c r="P897">
        <v>202.86</v>
      </c>
      <c r="Q897">
        <v>174</v>
      </c>
      <c r="AU897">
        <v>735.26</v>
      </c>
      <c r="AV897">
        <v>261.45999999999998</v>
      </c>
      <c r="AW897">
        <v>235.28</v>
      </c>
      <c r="AX897">
        <v>213.89</v>
      </c>
      <c r="AY897">
        <v>202.86</v>
      </c>
      <c r="AZ897">
        <v>174</v>
      </c>
      <c r="BB897">
        <v>174</v>
      </c>
    </row>
    <row r="898" spans="1:54" x14ac:dyDescent="0.25">
      <c r="A898" t="s">
        <v>3265</v>
      </c>
      <c r="B898" s="216" t="str">
        <f t="shared" si="21"/>
        <v xml:space="preserve">U182496SRT   </v>
      </c>
      <c r="C898" s="216" t="s">
        <v>1667</v>
      </c>
      <c r="D898" s="216" t="str">
        <f t="shared" si="22"/>
        <v>U182496</v>
      </c>
      <c r="E898" t="s">
        <v>253</v>
      </c>
      <c r="F898" s="216" t="str">
        <f t="shared" si="23"/>
        <v>U182496SRT</v>
      </c>
      <c r="H898" t="s">
        <v>3265</v>
      </c>
      <c r="I898" t="s">
        <v>2378</v>
      </c>
      <c r="J898" t="s">
        <v>800</v>
      </c>
      <c r="K898" t="s">
        <v>806</v>
      </c>
      <c r="L898">
        <v>744.39</v>
      </c>
      <c r="M898">
        <v>264.70999999999998</v>
      </c>
      <c r="N898">
        <v>238.21</v>
      </c>
      <c r="O898">
        <v>216.54</v>
      </c>
      <c r="P898">
        <v>205.38</v>
      </c>
      <c r="Q898">
        <v>175</v>
      </c>
      <c r="AU898">
        <v>744.39</v>
      </c>
      <c r="AV898">
        <v>264.70999999999998</v>
      </c>
      <c r="AW898">
        <v>238.21</v>
      </c>
      <c r="AX898">
        <v>216.54</v>
      </c>
      <c r="AY898">
        <v>205.38</v>
      </c>
      <c r="AZ898">
        <v>175</v>
      </c>
      <c r="BB898">
        <v>175</v>
      </c>
    </row>
    <row r="899" spans="1:54" x14ac:dyDescent="0.25">
      <c r="A899" t="s">
        <v>3266</v>
      </c>
      <c r="B899" s="216" t="str">
        <f t="shared" si="21"/>
        <v xml:space="preserve">U242484SRT   </v>
      </c>
      <c r="C899" s="216" t="s">
        <v>1668</v>
      </c>
      <c r="D899" s="216" t="str">
        <f t="shared" si="22"/>
        <v>U242484</v>
      </c>
      <c r="E899" t="s">
        <v>250</v>
      </c>
      <c r="F899" s="216" t="str">
        <f t="shared" si="23"/>
        <v>U242484SRT</v>
      </c>
      <c r="H899" t="s">
        <v>3266</v>
      </c>
      <c r="I899" t="s">
        <v>2378</v>
      </c>
      <c r="J899" t="s">
        <v>800</v>
      </c>
      <c r="K899" t="s">
        <v>806</v>
      </c>
      <c r="L899">
        <v>899.99</v>
      </c>
      <c r="M899">
        <v>320.04000000000002</v>
      </c>
      <c r="N899">
        <v>288</v>
      </c>
      <c r="O899">
        <v>261.81</v>
      </c>
      <c r="P899">
        <v>248.31</v>
      </c>
      <c r="Q899">
        <v>188</v>
      </c>
      <c r="AU899">
        <v>899.99</v>
      </c>
      <c r="AV899">
        <v>320.04000000000002</v>
      </c>
      <c r="AW899">
        <v>288</v>
      </c>
      <c r="AX899">
        <v>261.81</v>
      </c>
      <c r="AY899">
        <v>248.31</v>
      </c>
      <c r="AZ899">
        <v>188</v>
      </c>
      <c r="BB899">
        <v>188</v>
      </c>
    </row>
    <row r="900" spans="1:54" x14ac:dyDescent="0.25">
      <c r="A900" t="s">
        <v>3267</v>
      </c>
      <c r="B900" s="216" t="str">
        <f t="shared" si="21"/>
        <v xml:space="preserve">U242490SRT   </v>
      </c>
      <c r="C900" s="216" t="s">
        <v>1669</v>
      </c>
      <c r="D900" s="216" t="str">
        <f t="shared" si="22"/>
        <v>U242490</v>
      </c>
      <c r="E900" t="s">
        <v>252</v>
      </c>
      <c r="F900" s="216" t="str">
        <f t="shared" si="23"/>
        <v>U242490SRT</v>
      </c>
      <c r="H900" t="s">
        <v>3267</v>
      </c>
      <c r="I900" t="s">
        <v>2378</v>
      </c>
      <c r="J900" t="s">
        <v>800</v>
      </c>
      <c r="K900" t="s">
        <v>806</v>
      </c>
      <c r="L900">
        <v>925.94</v>
      </c>
      <c r="M900">
        <v>329.26</v>
      </c>
      <c r="N900">
        <v>296.3</v>
      </c>
      <c r="O900">
        <v>269.36</v>
      </c>
      <c r="P900">
        <v>255.47</v>
      </c>
      <c r="Q900">
        <v>196</v>
      </c>
      <c r="AU900">
        <v>925.94</v>
      </c>
      <c r="AV900">
        <v>329.26</v>
      </c>
      <c r="AW900">
        <v>296.3</v>
      </c>
      <c r="AX900">
        <v>269.36</v>
      </c>
      <c r="AY900">
        <v>255.47</v>
      </c>
      <c r="AZ900">
        <v>196</v>
      </c>
      <c r="BB900">
        <v>196</v>
      </c>
    </row>
    <row r="901" spans="1:54" x14ac:dyDescent="0.25">
      <c r="A901" t="s">
        <v>3268</v>
      </c>
      <c r="B901" s="216" t="str">
        <f t="shared" si="21"/>
        <v xml:space="preserve">U242493SRT   </v>
      </c>
      <c r="C901" s="216" t="s">
        <v>1670</v>
      </c>
      <c r="D901" s="216" t="str">
        <f t="shared" si="22"/>
        <v>U242493</v>
      </c>
      <c r="E901" t="s">
        <v>695</v>
      </c>
      <c r="F901" s="216" t="str">
        <f t="shared" si="23"/>
        <v>U242493SRT</v>
      </c>
      <c r="H901" t="s">
        <v>3268</v>
      </c>
      <c r="I901" t="s">
        <v>2378</v>
      </c>
      <c r="J901" t="s">
        <v>800</v>
      </c>
      <c r="K901" t="s">
        <v>806</v>
      </c>
      <c r="L901">
        <v>959.76</v>
      </c>
      <c r="M901">
        <v>341.29</v>
      </c>
      <c r="N901">
        <v>307.12</v>
      </c>
      <c r="O901">
        <v>279.19</v>
      </c>
      <c r="P901">
        <v>264.8</v>
      </c>
      <c r="Q901">
        <v>208</v>
      </c>
      <c r="AU901">
        <v>959.76</v>
      </c>
      <c r="AV901">
        <v>341.29</v>
      </c>
      <c r="AW901">
        <v>307.12</v>
      </c>
      <c r="AX901">
        <v>279.19</v>
      </c>
      <c r="AY901">
        <v>264.8</v>
      </c>
      <c r="AZ901">
        <v>208</v>
      </c>
      <c r="BB901">
        <v>208</v>
      </c>
    </row>
    <row r="902" spans="1:54" x14ac:dyDescent="0.25">
      <c r="A902" t="s">
        <v>3269</v>
      </c>
      <c r="B902" s="216" t="str">
        <f t="shared" si="21"/>
        <v xml:space="preserve">U242496SRT   </v>
      </c>
      <c r="C902" s="216" t="s">
        <v>1671</v>
      </c>
      <c r="D902" s="216" t="str">
        <f t="shared" si="22"/>
        <v>U242496</v>
      </c>
      <c r="E902" t="s">
        <v>254</v>
      </c>
      <c r="F902" s="216" t="str">
        <f t="shared" si="23"/>
        <v>U242496SRT</v>
      </c>
      <c r="H902" t="s">
        <v>3269</v>
      </c>
      <c r="I902" t="s">
        <v>2378</v>
      </c>
      <c r="J902" t="s">
        <v>800</v>
      </c>
      <c r="K902" t="s">
        <v>806</v>
      </c>
      <c r="L902">
        <v>968.07</v>
      </c>
      <c r="M902">
        <v>344.25</v>
      </c>
      <c r="N902">
        <v>309.77999999999997</v>
      </c>
      <c r="O902">
        <v>281.61</v>
      </c>
      <c r="P902">
        <v>267.08999999999997</v>
      </c>
      <c r="Q902">
        <v>211</v>
      </c>
      <c r="AU902">
        <v>968.07</v>
      </c>
      <c r="AV902">
        <v>344.25</v>
      </c>
      <c r="AW902">
        <v>309.77999999999997</v>
      </c>
      <c r="AX902">
        <v>281.61</v>
      </c>
      <c r="AY902">
        <v>267.08999999999997</v>
      </c>
      <c r="AZ902">
        <v>211</v>
      </c>
      <c r="BB902">
        <v>211</v>
      </c>
    </row>
    <row r="903" spans="1:54" x14ac:dyDescent="0.25">
      <c r="A903" t="s">
        <v>3270</v>
      </c>
      <c r="B903" s="216" t="str">
        <f t="shared" si="21"/>
        <v xml:space="preserve">U302484SRT   </v>
      </c>
      <c r="C903" s="216" t="s">
        <v>1672</v>
      </c>
      <c r="D903" s="216" t="str">
        <f t="shared" si="22"/>
        <v>U302484</v>
      </c>
      <c r="E903" t="s">
        <v>696</v>
      </c>
      <c r="F903" s="216" t="str">
        <f t="shared" si="23"/>
        <v>U302484SRT</v>
      </c>
      <c r="H903" t="s">
        <v>3270</v>
      </c>
      <c r="I903" t="s">
        <v>2378</v>
      </c>
      <c r="J903" t="s">
        <v>800</v>
      </c>
      <c r="K903" t="s">
        <v>806</v>
      </c>
      <c r="L903">
        <v>988.33</v>
      </c>
      <c r="M903">
        <v>351.45</v>
      </c>
      <c r="N903">
        <v>316.27</v>
      </c>
      <c r="O903">
        <v>287.51</v>
      </c>
      <c r="P903">
        <v>272.68</v>
      </c>
      <c r="Q903">
        <v>217</v>
      </c>
      <c r="AU903">
        <v>988.33</v>
      </c>
      <c r="AV903">
        <v>351.45</v>
      </c>
      <c r="AW903">
        <v>316.27</v>
      </c>
      <c r="AX903">
        <v>287.51</v>
      </c>
      <c r="AY903">
        <v>272.68</v>
      </c>
      <c r="AZ903">
        <v>217</v>
      </c>
      <c r="BB903">
        <v>217</v>
      </c>
    </row>
    <row r="904" spans="1:54" x14ac:dyDescent="0.25">
      <c r="A904" t="s">
        <v>3271</v>
      </c>
      <c r="B904" s="216" t="str">
        <f t="shared" si="21"/>
        <v xml:space="preserve">U302490SRT   </v>
      </c>
      <c r="C904" s="216" t="s">
        <v>1673</v>
      </c>
      <c r="D904" s="216" t="str">
        <f t="shared" si="22"/>
        <v>U302490</v>
      </c>
      <c r="E904" t="s">
        <v>697</v>
      </c>
      <c r="F904" s="216" t="str">
        <f t="shared" si="23"/>
        <v>U302490SRT</v>
      </c>
      <c r="H904" t="s">
        <v>3271</v>
      </c>
      <c r="I904" t="s">
        <v>2378</v>
      </c>
      <c r="J904" t="s">
        <v>800</v>
      </c>
      <c r="K904" t="s">
        <v>806</v>
      </c>
      <c r="L904">
        <v>1023.34</v>
      </c>
      <c r="M904">
        <v>363.9</v>
      </c>
      <c r="N904">
        <v>327.47000000000003</v>
      </c>
      <c r="O904">
        <v>297.69</v>
      </c>
      <c r="P904">
        <v>282.33999999999997</v>
      </c>
      <c r="Q904">
        <v>227</v>
      </c>
      <c r="AU904">
        <v>1023.34</v>
      </c>
      <c r="AV904">
        <v>363.9</v>
      </c>
      <c r="AW904">
        <v>327.47000000000003</v>
      </c>
      <c r="AX904">
        <v>297.69</v>
      </c>
      <c r="AY904">
        <v>282.33999999999997</v>
      </c>
      <c r="AZ904">
        <v>227</v>
      </c>
      <c r="BB904">
        <v>227</v>
      </c>
    </row>
    <row r="905" spans="1:54" x14ac:dyDescent="0.25">
      <c r="A905" t="s">
        <v>3272</v>
      </c>
      <c r="B905" s="216" t="str">
        <f t="shared" si="21"/>
        <v xml:space="preserve">U302493SRT   </v>
      </c>
      <c r="C905" s="216" t="s">
        <v>1674</v>
      </c>
      <c r="D905" s="216" t="str">
        <f t="shared" si="22"/>
        <v>U302493</v>
      </c>
      <c r="E905" t="s">
        <v>698</v>
      </c>
      <c r="F905" s="216" t="str">
        <f t="shared" si="23"/>
        <v>U302493SRT</v>
      </c>
      <c r="H905" t="s">
        <v>3272</v>
      </c>
      <c r="I905" t="s">
        <v>2378</v>
      </c>
      <c r="J905" t="s">
        <v>800</v>
      </c>
      <c r="K905" t="s">
        <v>806</v>
      </c>
      <c r="L905">
        <v>1060.44</v>
      </c>
      <c r="M905">
        <v>377.09</v>
      </c>
      <c r="N905">
        <v>339.34</v>
      </c>
      <c r="O905">
        <v>308.48</v>
      </c>
      <c r="P905">
        <v>292.58</v>
      </c>
      <c r="Q905">
        <v>242</v>
      </c>
      <c r="AU905">
        <v>1060.44</v>
      </c>
      <c r="AV905">
        <v>377.09</v>
      </c>
      <c r="AW905">
        <v>339.34</v>
      </c>
      <c r="AX905">
        <v>308.48</v>
      </c>
      <c r="AY905">
        <v>292.58</v>
      </c>
      <c r="AZ905">
        <v>242</v>
      </c>
      <c r="BB905">
        <v>242</v>
      </c>
    </row>
    <row r="906" spans="1:54" x14ac:dyDescent="0.25">
      <c r="A906" t="s">
        <v>3273</v>
      </c>
      <c r="B906" s="216" t="str">
        <f t="shared" si="21"/>
        <v xml:space="preserve">U302496SRT   </v>
      </c>
      <c r="C906" s="216" t="s">
        <v>1675</v>
      </c>
      <c r="D906" s="216" t="str">
        <f t="shared" si="22"/>
        <v>U302496</v>
      </c>
      <c r="E906" t="s">
        <v>699</v>
      </c>
      <c r="F906" s="216" t="str">
        <f t="shared" si="23"/>
        <v>U302496SRT</v>
      </c>
      <c r="H906" t="s">
        <v>3273</v>
      </c>
      <c r="I906" t="s">
        <v>2378</v>
      </c>
      <c r="J906" t="s">
        <v>800</v>
      </c>
      <c r="K906" t="s">
        <v>806</v>
      </c>
      <c r="L906">
        <v>1075.76</v>
      </c>
      <c r="M906">
        <v>382.54</v>
      </c>
      <c r="N906">
        <v>344.24</v>
      </c>
      <c r="O906">
        <v>312.94</v>
      </c>
      <c r="P906">
        <v>296.8</v>
      </c>
      <c r="Q906">
        <v>246</v>
      </c>
      <c r="AU906">
        <v>1075.76</v>
      </c>
      <c r="AV906">
        <v>382.54</v>
      </c>
      <c r="AW906">
        <v>344.24</v>
      </c>
      <c r="AX906">
        <v>312.94</v>
      </c>
      <c r="AY906">
        <v>296.8</v>
      </c>
      <c r="AZ906">
        <v>246</v>
      </c>
      <c r="BB906">
        <v>246</v>
      </c>
    </row>
    <row r="907" spans="1:54" x14ac:dyDescent="0.25">
      <c r="A907" t="s">
        <v>3274</v>
      </c>
      <c r="B907" s="216" t="str">
        <f t="shared" si="21"/>
        <v xml:space="preserve">VBD12SRT     </v>
      </c>
      <c r="C907" s="216" t="s">
        <v>1684</v>
      </c>
      <c r="D907" s="216" t="str">
        <f t="shared" si="22"/>
        <v>VBD12</v>
      </c>
      <c r="E907" t="s">
        <v>151</v>
      </c>
      <c r="F907" s="216" t="str">
        <f t="shared" si="23"/>
        <v>VBD12SRT</v>
      </c>
      <c r="H907" t="s">
        <v>3274</v>
      </c>
      <c r="I907" t="s">
        <v>2378</v>
      </c>
      <c r="J907" t="s">
        <v>800</v>
      </c>
      <c r="K907" t="s">
        <v>808</v>
      </c>
      <c r="L907">
        <v>921.97</v>
      </c>
      <c r="M907">
        <v>327.85</v>
      </c>
      <c r="N907">
        <v>295.02999999999997</v>
      </c>
      <c r="O907">
        <v>268.2</v>
      </c>
      <c r="P907">
        <v>254.37</v>
      </c>
      <c r="Q907">
        <v>65</v>
      </c>
      <c r="AU907">
        <v>921.97</v>
      </c>
      <c r="AV907">
        <v>327.85</v>
      </c>
      <c r="AW907">
        <v>295.02999999999997</v>
      </c>
      <c r="AX907">
        <v>268.2</v>
      </c>
      <c r="AY907">
        <v>254.37</v>
      </c>
      <c r="AZ907">
        <v>65</v>
      </c>
      <c r="BB907">
        <v>65</v>
      </c>
    </row>
    <row r="908" spans="1:54" x14ac:dyDescent="0.25">
      <c r="A908" t="s">
        <v>3275</v>
      </c>
      <c r="B908" s="216" t="str">
        <f t="shared" si="21"/>
        <v xml:space="preserve">VBD15SRT     </v>
      </c>
      <c r="C908" s="216" t="s">
        <v>1685</v>
      </c>
      <c r="D908" s="216" t="str">
        <f t="shared" si="22"/>
        <v>VBD15</v>
      </c>
      <c r="E908" t="s">
        <v>159</v>
      </c>
      <c r="F908" s="216" t="str">
        <f t="shared" si="23"/>
        <v>VBD15SRT</v>
      </c>
      <c r="H908" t="s">
        <v>3275</v>
      </c>
      <c r="I908" t="s">
        <v>2378</v>
      </c>
      <c r="J908" t="s">
        <v>800</v>
      </c>
      <c r="K908" t="s">
        <v>808</v>
      </c>
      <c r="L908">
        <v>951.34</v>
      </c>
      <c r="M908">
        <v>338.3</v>
      </c>
      <c r="N908">
        <v>304.43</v>
      </c>
      <c r="O908">
        <v>276.75</v>
      </c>
      <c r="P908">
        <v>262.48</v>
      </c>
      <c r="Q908">
        <v>72</v>
      </c>
      <c r="AU908">
        <v>951.34</v>
      </c>
      <c r="AV908">
        <v>338.3</v>
      </c>
      <c r="AW908">
        <v>304.43</v>
      </c>
      <c r="AX908">
        <v>276.75</v>
      </c>
      <c r="AY908">
        <v>262.48</v>
      </c>
      <c r="AZ908">
        <v>72</v>
      </c>
      <c r="BB908">
        <v>72</v>
      </c>
    </row>
    <row r="909" spans="1:54" x14ac:dyDescent="0.25">
      <c r="A909" t="s">
        <v>3276</v>
      </c>
      <c r="B909" s="216" t="str">
        <f t="shared" si="21"/>
        <v xml:space="preserve">VBD18SRT     </v>
      </c>
      <c r="C909" s="216" t="s">
        <v>1686</v>
      </c>
      <c r="D909" s="216" t="str">
        <f t="shared" si="22"/>
        <v>VBD18</v>
      </c>
      <c r="E909" t="s">
        <v>168</v>
      </c>
      <c r="F909" s="216" t="str">
        <f t="shared" si="23"/>
        <v>VBD18SRT</v>
      </c>
      <c r="H909" t="s">
        <v>3276</v>
      </c>
      <c r="I909" t="s">
        <v>2378</v>
      </c>
      <c r="J909" t="s">
        <v>800</v>
      </c>
      <c r="K909" t="s">
        <v>808</v>
      </c>
      <c r="L909">
        <v>999.48</v>
      </c>
      <c r="M909">
        <v>355.42</v>
      </c>
      <c r="N909">
        <v>319.83</v>
      </c>
      <c r="O909">
        <v>290.75</v>
      </c>
      <c r="P909">
        <v>275.76</v>
      </c>
      <c r="Q909">
        <v>80</v>
      </c>
      <c r="AU909">
        <v>999.48</v>
      </c>
      <c r="AV909">
        <v>355.42</v>
      </c>
      <c r="AW909">
        <v>319.83</v>
      </c>
      <c r="AX909">
        <v>290.75</v>
      </c>
      <c r="AY909">
        <v>275.76</v>
      </c>
      <c r="AZ909">
        <v>80</v>
      </c>
      <c r="BB909">
        <v>80</v>
      </c>
    </row>
    <row r="910" spans="1:54" x14ac:dyDescent="0.25">
      <c r="A910" t="s">
        <v>3277</v>
      </c>
      <c r="B910" s="216" t="str">
        <f t="shared" si="21"/>
        <v xml:space="preserve">VBD21SRT     </v>
      </c>
      <c r="C910" s="216" t="s">
        <v>1687</v>
      </c>
      <c r="D910" s="216" t="str">
        <f t="shared" si="22"/>
        <v>VBD21</v>
      </c>
      <c r="E910" t="s">
        <v>302</v>
      </c>
      <c r="F910" s="216" t="str">
        <f t="shared" si="23"/>
        <v>VBD21SRT</v>
      </c>
      <c r="H910" t="s">
        <v>3277</v>
      </c>
      <c r="I910" t="s">
        <v>2378</v>
      </c>
      <c r="J910" t="s">
        <v>800</v>
      </c>
      <c r="K910" t="s">
        <v>808</v>
      </c>
      <c r="L910">
        <v>1028.8499999999999</v>
      </c>
      <c r="M910">
        <v>365.86</v>
      </c>
      <c r="N910">
        <v>329.23</v>
      </c>
      <c r="O910">
        <v>299.29000000000002</v>
      </c>
      <c r="P910">
        <v>283.86</v>
      </c>
      <c r="Q910">
        <v>86</v>
      </c>
      <c r="AU910">
        <v>1028.8499999999999</v>
      </c>
      <c r="AV910">
        <v>365.86</v>
      </c>
      <c r="AW910">
        <v>329.23</v>
      </c>
      <c r="AX910">
        <v>299.29000000000002</v>
      </c>
      <c r="AY910">
        <v>283.86</v>
      </c>
      <c r="AZ910">
        <v>86</v>
      </c>
      <c r="BB910">
        <v>86</v>
      </c>
    </row>
    <row r="911" spans="1:54" x14ac:dyDescent="0.25">
      <c r="A911" t="s">
        <v>3278</v>
      </c>
      <c r="B911" s="216" t="str">
        <f t="shared" si="21"/>
        <v xml:space="preserve">VBD24SRT     </v>
      </c>
      <c r="C911" s="216" t="s">
        <v>1688</v>
      </c>
      <c r="D911" s="216" t="str">
        <f t="shared" si="22"/>
        <v>VBD24</v>
      </c>
      <c r="E911" t="s">
        <v>304</v>
      </c>
      <c r="F911" s="216" t="str">
        <f t="shared" si="23"/>
        <v>VBD24SRT</v>
      </c>
      <c r="H911" t="s">
        <v>3278</v>
      </c>
      <c r="I911" t="s">
        <v>2378</v>
      </c>
      <c r="J911" t="s">
        <v>800</v>
      </c>
      <c r="K911" t="s">
        <v>808</v>
      </c>
      <c r="L911">
        <v>1088.72</v>
      </c>
      <c r="M911">
        <v>387.15</v>
      </c>
      <c r="N911">
        <v>348.39</v>
      </c>
      <c r="O911">
        <v>316.70999999999998</v>
      </c>
      <c r="P911">
        <v>300.38</v>
      </c>
      <c r="Q911">
        <v>94</v>
      </c>
      <c r="AU911">
        <v>1088.72</v>
      </c>
      <c r="AV911">
        <v>387.15</v>
      </c>
      <c r="AW911">
        <v>348.39</v>
      </c>
      <c r="AX911">
        <v>316.70999999999998</v>
      </c>
      <c r="AY911">
        <v>300.38</v>
      </c>
      <c r="AZ911">
        <v>94</v>
      </c>
      <c r="BB911">
        <v>94</v>
      </c>
    </row>
    <row r="912" spans="1:54" x14ac:dyDescent="0.25">
      <c r="A912" t="s">
        <v>3279</v>
      </c>
      <c r="B912" s="216" t="str">
        <f t="shared" si="21"/>
        <v xml:space="preserve">VBD27SRT     </v>
      </c>
      <c r="C912" s="216" t="s">
        <v>1689</v>
      </c>
      <c r="D912" s="216" t="str">
        <f t="shared" si="22"/>
        <v>VBD27</v>
      </c>
      <c r="E912" t="s">
        <v>705</v>
      </c>
      <c r="F912" s="216" t="str">
        <f t="shared" si="23"/>
        <v>VBD27SRT</v>
      </c>
      <c r="H912" t="s">
        <v>3279</v>
      </c>
      <c r="I912" t="s">
        <v>2378</v>
      </c>
      <c r="J912" t="s">
        <v>800</v>
      </c>
      <c r="K912" t="s">
        <v>808</v>
      </c>
      <c r="L912">
        <v>1099.21</v>
      </c>
      <c r="M912">
        <v>390.88</v>
      </c>
      <c r="N912">
        <v>351.75</v>
      </c>
      <c r="O912">
        <v>319.76</v>
      </c>
      <c r="P912">
        <v>303.27</v>
      </c>
      <c r="Q912">
        <v>102</v>
      </c>
      <c r="AU912">
        <v>1099.21</v>
      </c>
      <c r="AV912">
        <v>390.88</v>
      </c>
      <c r="AW912">
        <v>351.75</v>
      </c>
      <c r="AX912">
        <v>319.76</v>
      </c>
      <c r="AY912">
        <v>303.27</v>
      </c>
      <c r="AZ912">
        <v>102</v>
      </c>
      <c r="BB912">
        <v>102</v>
      </c>
    </row>
    <row r="913" spans="1:54" x14ac:dyDescent="0.25">
      <c r="A913" t="s">
        <v>3280</v>
      </c>
      <c r="B913" s="216" t="str">
        <f t="shared" si="21"/>
        <v xml:space="preserve">VBD30SRT     </v>
      </c>
      <c r="C913" s="216" t="s">
        <v>1690</v>
      </c>
      <c r="D913" s="216" t="str">
        <f t="shared" si="22"/>
        <v>VBD30</v>
      </c>
      <c r="E913" t="s">
        <v>706</v>
      </c>
      <c r="F913" s="216" t="str">
        <f t="shared" si="23"/>
        <v>VBD30SRT</v>
      </c>
      <c r="H913" t="s">
        <v>3280</v>
      </c>
      <c r="I913" t="s">
        <v>2378</v>
      </c>
      <c r="J913" t="s">
        <v>800</v>
      </c>
      <c r="K913" t="s">
        <v>808</v>
      </c>
      <c r="L913">
        <v>1133.8900000000001</v>
      </c>
      <c r="M913">
        <v>403.21</v>
      </c>
      <c r="N913">
        <v>362.85</v>
      </c>
      <c r="O913">
        <v>329.85</v>
      </c>
      <c r="P913">
        <v>312.83999999999997</v>
      </c>
      <c r="Q913">
        <v>108</v>
      </c>
      <c r="AU913">
        <v>1133.8900000000001</v>
      </c>
      <c r="AV913">
        <v>403.21</v>
      </c>
      <c r="AW913">
        <v>362.85</v>
      </c>
      <c r="AX913">
        <v>329.85</v>
      </c>
      <c r="AY913">
        <v>312.83999999999997</v>
      </c>
      <c r="AZ913">
        <v>108</v>
      </c>
      <c r="BB913">
        <v>108</v>
      </c>
    </row>
    <row r="914" spans="1:54" x14ac:dyDescent="0.25">
      <c r="A914" t="s">
        <v>3281</v>
      </c>
      <c r="B914" s="216" t="str">
        <f t="shared" si="21"/>
        <v xml:space="preserve">VB12SRT      </v>
      </c>
      <c r="C914" s="216" t="s">
        <v>1676</v>
      </c>
      <c r="D914" s="216" t="str">
        <f t="shared" si="22"/>
        <v>VB12</v>
      </c>
      <c r="E914" t="s">
        <v>150</v>
      </c>
      <c r="F914" s="216" t="str">
        <f t="shared" si="23"/>
        <v>VB12SRT</v>
      </c>
      <c r="H914" t="s">
        <v>3281</v>
      </c>
      <c r="I914" t="s">
        <v>2378</v>
      </c>
      <c r="J914" t="s">
        <v>800</v>
      </c>
      <c r="K914" t="s">
        <v>808</v>
      </c>
      <c r="L914">
        <v>484.12</v>
      </c>
      <c r="M914">
        <v>172.15</v>
      </c>
      <c r="N914">
        <v>154.91999999999999</v>
      </c>
      <c r="O914">
        <v>140.83000000000001</v>
      </c>
      <c r="P914">
        <v>133.57</v>
      </c>
      <c r="Q914">
        <v>48</v>
      </c>
      <c r="AU914">
        <v>484.12</v>
      </c>
      <c r="AV914">
        <v>172.15</v>
      </c>
      <c r="AW914">
        <v>154.91999999999999</v>
      </c>
      <c r="AX914">
        <v>140.83000000000001</v>
      </c>
      <c r="AY914">
        <v>133.57</v>
      </c>
      <c r="AZ914">
        <v>48</v>
      </c>
      <c r="BB914">
        <v>48</v>
      </c>
    </row>
    <row r="915" spans="1:54" x14ac:dyDescent="0.25">
      <c r="A915" t="s">
        <v>3282</v>
      </c>
      <c r="B915" s="216" t="str">
        <f t="shared" si="21"/>
        <v xml:space="preserve">VB15SRT      </v>
      </c>
      <c r="C915" s="216" t="s">
        <v>1677</v>
      </c>
      <c r="D915" s="216" t="str">
        <f t="shared" si="22"/>
        <v>VB15</v>
      </c>
      <c r="E915" t="s">
        <v>158</v>
      </c>
      <c r="F915" s="216" t="str">
        <f t="shared" si="23"/>
        <v>VB15SRT</v>
      </c>
      <c r="H915" t="s">
        <v>3282</v>
      </c>
      <c r="I915" t="s">
        <v>2378</v>
      </c>
      <c r="J915" t="s">
        <v>800</v>
      </c>
      <c r="K915" t="s">
        <v>808</v>
      </c>
      <c r="L915">
        <v>505.9</v>
      </c>
      <c r="M915">
        <v>179.9</v>
      </c>
      <c r="N915">
        <v>161.88999999999999</v>
      </c>
      <c r="O915">
        <v>147.16999999999999</v>
      </c>
      <c r="P915">
        <v>139.58000000000001</v>
      </c>
      <c r="Q915">
        <v>54</v>
      </c>
      <c r="AU915">
        <v>505.9</v>
      </c>
      <c r="AV915">
        <v>179.9</v>
      </c>
      <c r="AW915">
        <v>161.88999999999999</v>
      </c>
      <c r="AX915">
        <v>147.16999999999999</v>
      </c>
      <c r="AY915">
        <v>139.58000000000001</v>
      </c>
      <c r="AZ915">
        <v>54</v>
      </c>
      <c r="BB915">
        <v>54</v>
      </c>
    </row>
    <row r="916" spans="1:54" x14ac:dyDescent="0.25">
      <c r="A916" t="s">
        <v>3283</v>
      </c>
      <c r="B916" s="216" t="str">
        <f t="shared" si="21"/>
        <v xml:space="preserve">VB18SRT      </v>
      </c>
      <c r="C916" s="216" t="s">
        <v>1678</v>
      </c>
      <c r="D916" s="216" t="str">
        <f t="shared" si="22"/>
        <v>VB18</v>
      </c>
      <c r="E916" t="s">
        <v>167</v>
      </c>
      <c r="F916" s="216" t="str">
        <f t="shared" si="23"/>
        <v>VB18SRT</v>
      </c>
      <c r="H916" t="s">
        <v>3283</v>
      </c>
      <c r="I916" t="s">
        <v>2378</v>
      </c>
      <c r="J916" t="s">
        <v>800</v>
      </c>
      <c r="K916" t="s">
        <v>808</v>
      </c>
      <c r="L916">
        <v>532.71</v>
      </c>
      <c r="M916">
        <v>189.43</v>
      </c>
      <c r="N916">
        <v>170.47</v>
      </c>
      <c r="O916">
        <v>154.97</v>
      </c>
      <c r="P916">
        <v>146.97999999999999</v>
      </c>
      <c r="Q916">
        <v>60</v>
      </c>
      <c r="AU916">
        <v>532.71</v>
      </c>
      <c r="AV916">
        <v>189.43</v>
      </c>
      <c r="AW916">
        <v>170.47</v>
      </c>
      <c r="AX916">
        <v>154.97</v>
      </c>
      <c r="AY916">
        <v>146.97999999999999</v>
      </c>
      <c r="AZ916">
        <v>60</v>
      </c>
      <c r="BB916">
        <v>60</v>
      </c>
    </row>
    <row r="917" spans="1:54" x14ac:dyDescent="0.25">
      <c r="A917" t="s">
        <v>3284</v>
      </c>
      <c r="B917" s="216" t="str">
        <f t="shared" si="21"/>
        <v xml:space="preserve">VB21SRT      </v>
      </c>
      <c r="C917" s="216" t="s">
        <v>1679</v>
      </c>
      <c r="D917" s="216" t="str">
        <f t="shared" si="22"/>
        <v>VB21</v>
      </c>
      <c r="E917" t="s">
        <v>700</v>
      </c>
      <c r="F917" s="216" t="str">
        <f t="shared" si="23"/>
        <v>VB21SRT</v>
      </c>
      <c r="H917" t="s">
        <v>3284</v>
      </c>
      <c r="I917" t="s">
        <v>2378</v>
      </c>
      <c r="J917" t="s">
        <v>800</v>
      </c>
      <c r="K917" t="s">
        <v>808</v>
      </c>
      <c r="L917">
        <v>554.57000000000005</v>
      </c>
      <c r="M917">
        <v>197.21</v>
      </c>
      <c r="N917">
        <v>177.46</v>
      </c>
      <c r="O917">
        <v>161.32</v>
      </c>
      <c r="P917">
        <v>153.01</v>
      </c>
      <c r="Q917">
        <v>66</v>
      </c>
      <c r="AU917">
        <v>554.57000000000005</v>
      </c>
      <c r="AV917">
        <v>197.21</v>
      </c>
      <c r="AW917">
        <v>177.46</v>
      </c>
      <c r="AX917">
        <v>161.32</v>
      </c>
      <c r="AY917">
        <v>153.01</v>
      </c>
      <c r="AZ917">
        <v>66</v>
      </c>
      <c r="BB917">
        <v>66</v>
      </c>
    </row>
    <row r="918" spans="1:54" x14ac:dyDescent="0.25">
      <c r="A918" t="s">
        <v>3285</v>
      </c>
      <c r="B918" s="216" t="str">
        <f t="shared" si="21"/>
        <v xml:space="preserve">VB24SRT      </v>
      </c>
      <c r="C918" s="216" t="s">
        <v>1680</v>
      </c>
      <c r="D918" s="216" t="str">
        <f t="shared" si="22"/>
        <v>VB24</v>
      </c>
      <c r="E918" t="s">
        <v>701</v>
      </c>
      <c r="F918" s="216" t="str">
        <f t="shared" si="23"/>
        <v>VB24SRT</v>
      </c>
      <c r="H918" t="s">
        <v>3285</v>
      </c>
      <c r="I918" t="s">
        <v>2378</v>
      </c>
      <c r="J918" t="s">
        <v>800</v>
      </c>
      <c r="K918" t="s">
        <v>808</v>
      </c>
      <c r="L918">
        <v>626.36</v>
      </c>
      <c r="M918">
        <v>222.73</v>
      </c>
      <c r="N918">
        <v>200.44</v>
      </c>
      <c r="O918">
        <v>182.21</v>
      </c>
      <c r="P918">
        <v>172.81</v>
      </c>
      <c r="Q918">
        <v>72</v>
      </c>
      <c r="AU918">
        <v>626.36</v>
      </c>
      <c r="AV918">
        <v>222.73</v>
      </c>
      <c r="AW918">
        <v>200.44</v>
      </c>
      <c r="AX918">
        <v>182.21</v>
      </c>
      <c r="AY918">
        <v>172.81</v>
      </c>
      <c r="AZ918">
        <v>72</v>
      </c>
      <c r="BB918">
        <v>72</v>
      </c>
    </row>
    <row r="919" spans="1:54" x14ac:dyDescent="0.25">
      <c r="A919" t="s">
        <v>3286</v>
      </c>
      <c r="B919" s="216" t="str">
        <f t="shared" si="21"/>
        <v xml:space="preserve">VB27SRT      </v>
      </c>
      <c r="C919" s="216" t="s">
        <v>1681</v>
      </c>
      <c r="D919" s="216" t="str">
        <f t="shared" si="22"/>
        <v>VB27</v>
      </c>
      <c r="E919" t="s">
        <v>702</v>
      </c>
      <c r="F919" s="216" t="str">
        <f t="shared" si="23"/>
        <v>VB27SRT</v>
      </c>
      <c r="H919" t="s">
        <v>3286</v>
      </c>
      <c r="I919" t="s">
        <v>2378</v>
      </c>
      <c r="J919" t="s">
        <v>800</v>
      </c>
      <c r="K919" t="s">
        <v>808</v>
      </c>
      <c r="L919">
        <v>649.05999999999995</v>
      </c>
      <c r="M919">
        <v>230.81</v>
      </c>
      <c r="N919">
        <v>207.7</v>
      </c>
      <c r="O919">
        <v>188.81</v>
      </c>
      <c r="P919">
        <v>179.08</v>
      </c>
      <c r="Q919">
        <v>78</v>
      </c>
      <c r="AU919">
        <v>649.05999999999995</v>
      </c>
      <c r="AV919">
        <v>230.81</v>
      </c>
      <c r="AW919">
        <v>207.7</v>
      </c>
      <c r="AX919">
        <v>188.81</v>
      </c>
      <c r="AY919">
        <v>179.08</v>
      </c>
      <c r="AZ919">
        <v>78</v>
      </c>
      <c r="BB919">
        <v>78</v>
      </c>
    </row>
    <row r="920" spans="1:54" x14ac:dyDescent="0.25">
      <c r="A920" t="s">
        <v>3287</v>
      </c>
      <c r="B920" s="216" t="str">
        <f t="shared" si="21"/>
        <v xml:space="preserve">VB30SRT      </v>
      </c>
      <c r="C920" s="216" t="s">
        <v>1682</v>
      </c>
      <c r="D920" s="216" t="str">
        <f t="shared" si="22"/>
        <v>VB30</v>
      </c>
      <c r="E920" t="s">
        <v>703</v>
      </c>
      <c r="F920" s="216" t="str">
        <f t="shared" si="23"/>
        <v>VB30SRT</v>
      </c>
      <c r="H920" t="s">
        <v>3287</v>
      </c>
      <c r="I920" t="s">
        <v>2378</v>
      </c>
      <c r="J920" t="s">
        <v>800</v>
      </c>
      <c r="K920" t="s">
        <v>808</v>
      </c>
      <c r="L920">
        <v>663.93</v>
      </c>
      <c r="M920">
        <v>236.09</v>
      </c>
      <c r="N920">
        <v>212.46</v>
      </c>
      <c r="O920">
        <v>193.14</v>
      </c>
      <c r="P920">
        <v>183.18</v>
      </c>
      <c r="Q920">
        <v>83</v>
      </c>
      <c r="AU920">
        <v>663.93</v>
      </c>
      <c r="AV920">
        <v>236.09</v>
      </c>
      <c r="AW920">
        <v>212.46</v>
      </c>
      <c r="AX920">
        <v>193.14</v>
      </c>
      <c r="AY920">
        <v>183.18</v>
      </c>
      <c r="AZ920">
        <v>83</v>
      </c>
      <c r="BB920">
        <v>83</v>
      </c>
    </row>
    <row r="921" spans="1:54" x14ac:dyDescent="0.25">
      <c r="A921" t="s">
        <v>3288</v>
      </c>
      <c r="B921" s="216" t="str">
        <f t="shared" si="21"/>
        <v xml:space="preserve">VB33SRT      </v>
      </c>
      <c r="C921" s="216" t="s">
        <v>1683</v>
      </c>
      <c r="D921" s="216" t="str">
        <f t="shared" si="22"/>
        <v>VB33</v>
      </c>
      <c r="E921" t="s">
        <v>704</v>
      </c>
      <c r="F921" s="216" t="str">
        <f t="shared" si="23"/>
        <v>VB33SRT</v>
      </c>
      <c r="H921" t="s">
        <v>3288</v>
      </c>
      <c r="I921" t="s">
        <v>2378</v>
      </c>
      <c r="J921" t="s">
        <v>800</v>
      </c>
      <c r="K921" t="s">
        <v>808</v>
      </c>
      <c r="L921">
        <v>713.67</v>
      </c>
      <c r="M921">
        <v>253.78</v>
      </c>
      <c r="N921">
        <v>228.37</v>
      </c>
      <c r="O921">
        <v>207.61</v>
      </c>
      <c r="P921">
        <v>196.9</v>
      </c>
      <c r="Q921">
        <v>90</v>
      </c>
      <c r="AU921">
        <v>713.67</v>
      </c>
      <c r="AV921">
        <v>253.78</v>
      </c>
      <c r="AW921">
        <v>228.37</v>
      </c>
      <c r="AX921">
        <v>207.61</v>
      </c>
      <c r="AY921">
        <v>196.9</v>
      </c>
      <c r="AZ921">
        <v>90</v>
      </c>
      <c r="BB921">
        <v>90</v>
      </c>
    </row>
    <row r="922" spans="1:54" x14ac:dyDescent="0.25">
      <c r="A922" t="s">
        <v>3289</v>
      </c>
      <c r="B922" s="216" t="str">
        <f t="shared" si="21"/>
        <v xml:space="preserve">VSB21SRT     </v>
      </c>
      <c r="C922" s="216" t="s">
        <v>1691</v>
      </c>
      <c r="D922" s="216" t="str">
        <f t="shared" si="22"/>
        <v>VSB21</v>
      </c>
      <c r="E922" t="s">
        <v>707</v>
      </c>
      <c r="F922" s="216" t="str">
        <f t="shared" si="23"/>
        <v>VSB21SRT</v>
      </c>
      <c r="H922" t="s">
        <v>3289</v>
      </c>
      <c r="I922" t="s">
        <v>2378</v>
      </c>
      <c r="J922" t="s">
        <v>800</v>
      </c>
      <c r="K922" t="s">
        <v>808</v>
      </c>
      <c r="L922">
        <v>327.89</v>
      </c>
      <c r="M922">
        <v>116.6</v>
      </c>
      <c r="N922">
        <v>104.93</v>
      </c>
      <c r="O922">
        <v>95.38</v>
      </c>
      <c r="P922">
        <v>90.47</v>
      </c>
      <c r="Q922">
        <v>52</v>
      </c>
      <c r="AU922">
        <v>327.89</v>
      </c>
      <c r="AV922">
        <v>116.6</v>
      </c>
      <c r="AW922">
        <v>104.93</v>
      </c>
      <c r="AX922">
        <v>95.38</v>
      </c>
      <c r="AY922">
        <v>90.47</v>
      </c>
      <c r="AZ922">
        <v>52</v>
      </c>
      <c r="BB922">
        <v>52</v>
      </c>
    </row>
    <row r="923" spans="1:54" x14ac:dyDescent="0.25">
      <c r="A923" t="s">
        <v>3290</v>
      </c>
      <c r="B923" s="216" t="str">
        <f t="shared" si="21"/>
        <v xml:space="preserve">VSB24SRT     </v>
      </c>
      <c r="C923" s="216" t="s">
        <v>1692</v>
      </c>
      <c r="D923" s="216" t="str">
        <f t="shared" si="22"/>
        <v>VSB24</v>
      </c>
      <c r="E923" t="s">
        <v>181</v>
      </c>
      <c r="F923" s="216" t="str">
        <f t="shared" si="23"/>
        <v>VSB24SRT</v>
      </c>
      <c r="H923" t="s">
        <v>3290</v>
      </c>
      <c r="I923" t="s">
        <v>2378</v>
      </c>
      <c r="J923" t="s">
        <v>800</v>
      </c>
      <c r="K923" t="s">
        <v>808</v>
      </c>
      <c r="L923">
        <v>387.27</v>
      </c>
      <c r="M923">
        <v>137.71</v>
      </c>
      <c r="N923">
        <v>123.93</v>
      </c>
      <c r="O923">
        <v>112.66</v>
      </c>
      <c r="P923">
        <v>106.85</v>
      </c>
      <c r="Q923">
        <v>57</v>
      </c>
      <c r="AU923">
        <v>387.27</v>
      </c>
      <c r="AV923">
        <v>137.71</v>
      </c>
      <c r="AW923">
        <v>123.93</v>
      </c>
      <c r="AX923">
        <v>112.66</v>
      </c>
      <c r="AY923">
        <v>106.85</v>
      </c>
      <c r="AZ923">
        <v>57</v>
      </c>
      <c r="BB923">
        <v>57</v>
      </c>
    </row>
    <row r="924" spans="1:54" x14ac:dyDescent="0.25">
      <c r="A924" t="s">
        <v>3291</v>
      </c>
      <c r="B924" s="216" t="str">
        <f t="shared" si="21"/>
        <v xml:space="preserve">VSB27SRT     </v>
      </c>
      <c r="C924" s="216" t="s">
        <v>1693</v>
      </c>
      <c r="D924" s="216" t="str">
        <f t="shared" si="22"/>
        <v>VSB27</v>
      </c>
      <c r="E924" t="s">
        <v>198</v>
      </c>
      <c r="F924" s="216" t="str">
        <f t="shared" si="23"/>
        <v>VSB27SRT</v>
      </c>
      <c r="H924" t="s">
        <v>3291</v>
      </c>
      <c r="I924" t="s">
        <v>2378</v>
      </c>
      <c r="J924" t="s">
        <v>800</v>
      </c>
      <c r="K924" t="s">
        <v>808</v>
      </c>
      <c r="L924">
        <v>408.85</v>
      </c>
      <c r="M924">
        <v>145.38999999999999</v>
      </c>
      <c r="N924">
        <v>130.83000000000001</v>
      </c>
      <c r="O924">
        <v>118.93</v>
      </c>
      <c r="P924">
        <v>112.8</v>
      </c>
      <c r="Q924">
        <v>63</v>
      </c>
      <c r="AU924">
        <v>408.85</v>
      </c>
      <c r="AV924">
        <v>145.38999999999999</v>
      </c>
      <c r="AW924">
        <v>130.83000000000001</v>
      </c>
      <c r="AX924">
        <v>118.93</v>
      </c>
      <c r="AY924">
        <v>112.8</v>
      </c>
      <c r="AZ924">
        <v>63</v>
      </c>
      <c r="BB924">
        <v>63</v>
      </c>
    </row>
    <row r="925" spans="1:54" x14ac:dyDescent="0.25">
      <c r="A925" t="s">
        <v>3292</v>
      </c>
      <c r="B925" s="216" t="str">
        <f t="shared" si="21"/>
        <v xml:space="preserve">VSB30SRT     </v>
      </c>
      <c r="C925" s="216" t="s">
        <v>1694</v>
      </c>
      <c r="D925" s="216" t="str">
        <f t="shared" si="22"/>
        <v>VSB30</v>
      </c>
      <c r="E925" t="s">
        <v>203</v>
      </c>
      <c r="F925" s="216" t="str">
        <f t="shared" si="23"/>
        <v>VSB30SRT</v>
      </c>
      <c r="H925" t="s">
        <v>3292</v>
      </c>
      <c r="I925" t="s">
        <v>2378</v>
      </c>
      <c r="J925" t="s">
        <v>800</v>
      </c>
      <c r="K925" t="s">
        <v>808</v>
      </c>
      <c r="L925">
        <v>415.49</v>
      </c>
      <c r="M925">
        <v>147.75</v>
      </c>
      <c r="N925">
        <v>132.96</v>
      </c>
      <c r="O925">
        <v>120.87</v>
      </c>
      <c r="P925">
        <v>114.63</v>
      </c>
      <c r="Q925">
        <v>64</v>
      </c>
      <c r="AU925">
        <v>415.49</v>
      </c>
      <c r="AV925">
        <v>147.75</v>
      </c>
      <c r="AW925">
        <v>132.96</v>
      </c>
      <c r="AX925">
        <v>120.87</v>
      </c>
      <c r="AY925">
        <v>114.63</v>
      </c>
      <c r="AZ925">
        <v>64</v>
      </c>
      <c r="BB925">
        <v>64</v>
      </c>
    </row>
    <row r="926" spans="1:54" x14ac:dyDescent="0.25">
      <c r="A926" t="s">
        <v>3293</v>
      </c>
      <c r="B926" s="216" t="str">
        <f t="shared" si="21"/>
        <v xml:space="preserve">VSB33SRT     </v>
      </c>
      <c r="C926" s="216" t="s">
        <v>1695</v>
      </c>
      <c r="D926" s="216" t="str">
        <f t="shared" si="22"/>
        <v>VSB33</v>
      </c>
      <c r="E926" t="s">
        <v>219</v>
      </c>
      <c r="F926" s="216" t="str">
        <f t="shared" si="23"/>
        <v>VSB33SRT</v>
      </c>
      <c r="H926" t="s">
        <v>3293</v>
      </c>
      <c r="I926" t="s">
        <v>2378</v>
      </c>
      <c r="J926" t="s">
        <v>800</v>
      </c>
      <c r="K926" t="s">
        <v>808</v>
      </c>
      <c r="L926">
        <v>436.22</v>
      </c>
      <c r="M926">
        <v>155.12</v>
      </c>
      <c r="N926">
        <v>139.59</v>
      </c>
      <c r="O926">
        <v>126.9</v>
      </c>
      <c r="P926">
        <v>120.35</v>
      </c>
      <c r="Q926">
        <v>70</v>
      </c>
      <c r="AU926">
        <v>436.22</v>
      </c>
      <c r="AV926">
        <v>155.12</v>
      </c>
      <c r="AW926">
        <v>139.59</v>
      </c>
      <c r="AX926">
        <v>126.9</v>
      </c>
      <c r="AY926">
        <v>120.35</v>
      </c>
      <c r="AZ926">
        <v>70</v>
      </c>
      <c r="BB926">
        <v>70</v>
      </c>
    </row>
    <row r="927" spans="1:54" x14ac:dyDescent="0.25">
      <c r="A927" t="s">
        <v>3294</v>
      </c>
      <c r="B927" s="216" t="str">
        <f t="shared" si="21"/>
        <v xml:space="preserve">VSB36SRT     </v>
      </c>
      <c r="C927" s="216" t="s">
        <v>1696</v>
      </c>
      <c r="D927" s="216" t="str">
        <f t="shared" si="22"/>
        <v>VSB36</v>
      </c>
      <c r="E927" t="s">
        <v>225</v>
      </c>
      <c r="F927" s="216" t="str">
        <f t="shared" si="23"/>
        <v>VSB36SRT</v>
      </c>
      <c r="H927" t="s">
        <v>3294</v>
      </c>
      <c r="I927" t="s">
        <v>2378</v>
      </c>
      <c r="J927" t="s">
        <v>800</v>
      </c>
      <c r="K927" t="s">
        <v>808</v>
      </c>
      <c r="L927">
        <v>453.37</v>
      </c>
      <c r="M927">
        <v>161.22</v>
      </c>
      <c r="N927">
        <v>145.08000000000001</v>
      </c>
      <c r="O927">
        <v>131.88999999999999</v>
      </c>
      <c r="P927">
        <v>125.09</v>
      </c>
      <c r="Q927">
        <v>75</v>
      </c>
      <c r="AU927">
        <v>453.37</v>
      </c>
      <c r="AV927">
        <v>161.22</v>
      </c>
      <c r="AW927">
        <v>145.08000000000001</v>
      </c>
      <c r="AX927">
        <v>131.88999999999999</v>
      </c>
      <c r="AY927">
        <v>125.09</v>
      </c>
      <c r="AZ927">
        <v>75</v>
      </c>
      <c r="BB927">
        <v>75</v>
      </c>
    </row>
    <row r="928" spans="1:54" x14ac:dyDescent="0.25">
      <c r="A928" t="s">
        <v>3295</v>
      </c>
      <c r="B928" s="216" t="str">
        <f t="shared" si="21"/>
        <v xml:space="preserve">WDC2430SRT   </v>
      </c>
      <c r="C928" s="216" t="s">
        <v>1767</v>
      </c>
      <c r="D928" s="216" t="str">
        <f t="shared" si="22"/>
        <v>WDC2430</v>
      </c>
      <c r="E928" t="s">
        <v>214</v>
      </c>
      <c r="F928" s="216" t="str">
        <f t="shared" si="23"/>
        <v>WDC2430SRT</v>
      </c>
      <c r="H928" t="s">
        <v>3295</v>
      </c>
      <c r="I928" t="s">
        <v>2378</v>
      </c>
      <c r="J928" t="s">
        <v>800</v>
      </c>
      <c r="K928" t="s">
        <v>809</v>
      </c>
      <c r="L928">
        <v>367.51</v>
      </c>
      <c r="M928">
        <v>130.69</v>
      </c>
      <c r="N928">
        <v>117.6</v>
      </c>
      <c r="O928">
        <v>106.91</v>
      </c>
      <c r="P928">
        <v>101.4</v>
      </c>
      <c r="Q928">
        <v>79</v>
      </c>
      <c r="AU928">
        <v>367.51</v>
      </c>
      <c r="AV928">
        <v>130.69</v>
      </c>
      <c r="AW928">
        <v>117.6</v>
      </c>
      <c r="AX928">
        <v>106.91</v>
      </c>
      <c r="AY928">
        <v>101.4</v>
      </c>
      <c r="AZ928">
        <v>79</v>
      </c>
      <c r="BB928">
        <v>79</v>
      </c>
    </row>
    <row r="929" spans="1:54" x14ac:dyDescent="0.25">
      <c r="A929" t="s">
        <v>3296</v>
      </c>
      <c r="B929" s="216" t="str">
        <f t="shared" si="21"/>
        <v xml:space="preserve">WDC2436SRT   </v>
      </c>
      <c r="C929" s="216" t="s">
        <v>1768</v>
      </c>
      <c r="D929" s="216" t="str">
        <f t="shared" si="22"/>
        <v>WDC2436</v>
      </c>
      <c r="E929" t="s">
        <v>236</v>
      </c>
      <c r="F929" s="216" t="str">
        <f t="shared" si="23"/>
        <v>WDC2436SRT</v>
      </c>
      <c r="H929" t="s">
        <v>3296</v>
      </c>
      <c r="I929" t="s">
        <v>2378</v>
      </c>
      <c r="J929" t="s">
        <v>800</v>
      </c>
      <c r="K929" t="s">
        <v>809</v>
      </c>
      <c r="L929">
        <v>388.84</v>
      </c>
      <c r="M929">
        <v>138.27000000000001</v>
      </c>
      <c r="N929">
        <v>124.43</v>
      </c>
      <c r="O929">
        <v>113.11</v>
      </c>
      <c r="P929">
        <v>107.28</v>
      </c>
      <c r="Q929">
        <v>87</v>
      </c>
      <c r="AU929">
        <v>388.84</v>
      </c>
      <c r="AV929">
        <v>138.27000000000001</v>
      </c>
      <c r="AW929">
        <v>124.43</v>
      </c>
      <c r="AX929">
        <v>113.11</v>
      </c>
      <c r="AY929">
        <v>107.28</v>
      </c>
      <c r="AZ929">
        <v>87</v>
      </c>
      <c r="BB929">
        <v>87</v>
      </c>
    </row>
    <row r="930" spans="1:54" x14ac:dyDescent="0.25">
      <c r="A930" t="s">
        <v>3297</v>
      </c>
      <c r="B930" s="216" t="str">
        <f t="shared" si="21"/>
        <v xml:space="preserve">WDC2439SRT   </v>
      </c>
      <c r="C930" s="216" t="s">
        <v>1769</v>
      </c>
      <c r="D930" s="216" t="str">
        <f t="shared" si="22"/>
        <v>WDC2439</v>
      </c>
      <c r="E930" t="s">
        <v>721</v>
      </c>
      <c r="F930" s="216" t="str">
        <f t="shared" si="23"/>
        <v>WDC2439SRT</v>
      </c>
      <c r="H930" t="s">
        <v>3297</v>
      </c>
      <c r="I930" t="s">
        <v>2378</v>
      </c>
      <c r="J930" t="s">
        <v>800</v>
      </c>
      <c r="K930" t="s">
        <v>809</v>
      </c>
      <c r="L930">
        <v>422.48</v>
      </c>
      <c r="M930">
        <v>150.22999999999999</v>
      </c>
      <c r="N930">
        <v>135.19</v>
      </c>
      <c r="O930">
        <v>122.9</v>
      </c>
      <c r="P930">
        <v>116.56</v>
      </c>
      <c r="Q930">
        <v>100</v>
      </c>
      <c r="AU930">
        <v>422.48</v>
      </c>
      <c r="AV930">
        <v>150.22999999999999</v>
      </c>
      <c r="AW930">
        <v>135.19</v>
      </c>
      <c r="AX930">
        <v>122.9</v>
      </c>
      <c r="AY930">
        <v>116.56</v>
      </c>
      <c r="AZ930">
        <v>100</v>
      </c>
      <c r="BB930">
        <v>100</v>
      </c>
    </row>
    <row r="931" spans="1:54" x14ac:dyDescent="0.25">
      <c r="A931" t="s">
        <v>3298</v>
      </c>
      <c r="B931" s="216" t="str">
        <f t="shared" si="21"/>
        <v xml:space="preserve">WDC2442SRT   </v>
      </c>
      <c r="C931" s="216" t="s">
        <v>1770</v>
      </c>
      <c r="D931" s="216" t="str">
        <f t="shared" si="22"/>
        <v>WDC2442</v>
      </c>
      <c r="E931" t="s">
        <v>248</v>
      </c>
      <c r="F931" s="216" t="str">
        <f t="shared" si="23"/>
        <v>WDC2442SRT</v>
      </c>
      <c r="H931" t="s">
        <v>3298</v>
      </c>
      <c r="I931" t="s">
        <v>2378</v>
      </c>
      <c r="J931" t="s">
        <v>800</v>
      </c>
      <c r="K931" t="s">
        <v>809</v>
      </c>
      <c r="L931">
        <v>439.07</v>
      </c>
      <c r="M931">
        <v>156.13</v>
      </c>
      <c r="N931">
        <v>140.5</v>
      </c>
      <c r="O931">
        <v>127.73</v>
      </c>
      <c r="P931">
        <v>121.14</v>
      </c>
      <c r="Q931">
        <v>81</v>
      </c>
      <c r="AU931">
        <v>439.07</v>
      </c>
      <c r="AV931">
        <v>156.13</v>
      </c>
      <c r="AW931">
        <v>140.5</v>
      </c>
      <c r="AX931">
        <v>127.73</v>
      </c>
      <c r="AY931">
        <v>121.14</v>
      </c>
      <c r="AZ931">
        <v>81</v>
      </c>
      <c r="BB931">
        <v>81</v>
      </c>
    </row>
    <row r="932" spans="1:54" x14ac:dyDescent="0.25">
      <c r="A932" t="s">
        <v>3299</v>
      </c>
      <c r="B932" s="216" t="str">
        <f t="shared" si="21"/>
        <v xml:space="preserve">WLU3012SRT   </v>
      </c>
      <c r="C932" s="216" t="s">
        <v>1777</v>
      </c>
      <c r="D932" s="216" t="str">
        <f t="shared" si="22"/>
        <v>WLU3012</v>
      </c>
      <c r="E932" t="s">
        <v>728</v>
      </c>
      <c r="F932" s="216" t="str">
        <f t="shared" si="23"/>
        <v>WLU3012SRT</v>
      </c>
      <c r="H932" t="s">
        <v>3299</v>
      </c>
      <c r="I932" t="s">
        <v>2378</v>
      </c>
      <c r="J932" t="s">
        <v>800</v>
      </c>
      <c r="K932" t="s">
        <v>809</v>
      </c>
      <c r="L932">
        <v>808.14</v>
      </c>
      <c r="M932">
        <v>287.38</v>
      </c>
      <c r="N932">
        <v>258.61</v>
      </c>
      <c r="O932">
        <v>235.09</v>
      </c>
      <c r="P932">
        <v>222.97</v>
      </c>
      <c r="Q932">
        <v>34</v>
      </c>
      <c r="AU932">
        <v>808.14</v>
      </c>
      <c r="AV932">
        <v>287.38</v>
      </c>
      <c r="AW932">
        <v>258.61</v>
      </c>
      <c r="AX932">
        <v>235.09</v>
      </c>
      <c r="AY932">
        <v>222.97</v>
      </c>
      <c r="AZ932">
        <v>34</v>
      </c>
      <c r="BB932">
        <v>34</v>
      </c>
    </row>
    <row r="933" spans="1:54" x14ac:dyDescent="0.25">
      <c r="A933" t="s">
        <v>3300</v>
      </c>
      <c r="B933" s="216" t="str">
        <f t="shared" si="21"/>
        <v xml:space="preserve">WLU301224SRT </v>
      </c>
      <c r="C933" s="216" t="s">
        <v>1776</v>
      </c>
      <c r="D933" s="216" t="str">
        <f t="shared" si="22"/>
        <v>WLU301224</v>
      </c>
      <c r="E933" t="s">
        <v>727</v>
      </c>
      <c r="F933" s="216" t="str">
        <f t="shared" si="23"/>
        <v>WLU301224SRT</v>
      </c>
      <c r="H933" t="s">
        <v>3300</v>
      </c>
      <c r="I933" t="s">
        <v>2378</v>
      </c>
      <c r="J933" t="s">
        <v>800</v>
      </c>
      <c r="K933" t="s">
        <v>809</v>
      </c>
      <c r="L933">
        <v>845.3</v>
      </c>
      <c r="M933">
        <v>300.58999999999997</v>
      </c>
      <c r="N933">
        <v>270.5</v>
      </c>
      <c r="O933">
        <v>245.9</v>
      </c>
      <c r="P933">
        <v>233.22</v>
      </c>
      <c r="Q933">
        <v>50</v>
      </c>
      <c r="AU933">
        <v>845.3</v>
      </c>
      <c r="AV933">
        <v>300.58999999999997</v>
      </c>
      <c r="AW933">
        <v>270.5</v>
      </c>
      <c r="AX933">
        <v>245.9</v>
      </c>
      <c r="AY933">
        <v>233.22</v>
      </c>
      <c r="AZ933">
        <v>50</v>
      </c>
      <c r="BB933">
        <v>50</v>
      </c>
    </row>
    <row r="934" spans="1:54" x14ac:dyDescent="0.25">
      <c r="A934" t="s">
        <v>3301</v>
      </c>
      <c r="B934" s="216" t="str">
        <f t="shared" si="21"/>
        <v xml:space="preserve">WLU3015SRT   </v>
      </c>
      <c r="C934" s="216" t="s">
        <v>1779</v>
      </c>
      <c r="D934" s="216" t="str">
        <f t="shared" si="22"/>
        <v>WLU3015</v>
      </c>
      <c r="E934" t="s">
        <v>730</v>
      </c>
      <c r="F934" s="216" t="str">
        <f t="shared" si="23"/>
        <v>WLU3015SRT</v>
      </c>
      <c r="H934" t="s">
        <v>3301</v>
      </c>
      <c r="I934" t="s">
        <v>2378</v>
      </c>
      <c r="J934" t="s">
        <v>800</v>
      </c>
      <c r="K934" t="s">
        <v>809</v>
      </c>
      <c r="L934">
        <v>823.47</v>
      </c>
      <c r="M934">
        <v>292.83</v>
      </c>
      <c r="N934">
        <v>263.51</v>
      </c>
      <c r="O934">
        <v>239.55</v>
      </c>
      <c r="P934">
        <v>227.2</v>
      </c>
      <c r="Q934">
        <v>37</v>
      </c>
      <c r="AU934">
        <v>823.47</v>
      </c>
      <c r="AV934">
        <v>292.83</v>
      </c>
      <c r="AW934">
        <v>263.51</v>
      </c>
      <c r="AX934">
        <v>239.55</v>
      </c>
      <c r="AY934">
        <v>227.2</v>
      </c>
      <c r="AZ934">
        <v>37</v>
      </c>
      <c r="BB934">
        <v>37</v>
      </c>
    </row>
    <row r="935" spans="1:54" x14ac:dyDescent="0.25">
      <c r="A935" t="s">
        <v>3302</v>
      </c>
      <c r="B935" s="216" t="str">
        <f t="shared" si="21"/>
        <v xml:space="preserve">WLU301524SRT </v>
      </c>
      <c r="C935" s="216" t="s">
        <v>1778</v>
      </c>
      <c r="D935" s="216" t="str">
        <f t="shared" si="22"/>
        <v>WLU301524</v>
      </c>
      <c r="E935" t="s">
        <v>729</v>
      </c>
      <c r="F935" s="216" t="str">
        <f t="shared" si="23"/>
        <v>WLU301524SRT</v>
      </c>
      <c r="H935" t="s">
        <v>3302</v>
      </c>
      <c r="I935" t="s">
        <v>2378</v>
      </c>
      <c r="J935" t="s">
        <v>800</v>
      </c>
      <c r="K935" t="s">
        <v>809</v>
      </c>
      <c r="L935">
        <v>857.22</v>
      </c>
      <c r="M935">
        <v>304.83</v>
      </c>
      <c r="N935">
        <v>274.31</v>
      </c>
      <c r="O935">
        <v>249.37</v>
      </c>
      <c r="P935">
        <v>236.51</v>
      </c>
      <c r="Q935">
        <v>53</v>
      </c>
      <c r="AU935">
        <v>857.22</v>
      </c>
      <c r="AV935">
        <v>304.83</v>
      </c>
      <c r="AW935">
        <v>274.31</v>
      </c>
      <c r="AX935">
        <v>249.37</v>
      </c>
      <c r="AY935">
        <v>236.51</v>
      </c>
      <c r="AZ935">
        <v>53</v>
      </c>
      <c r="BB935">
        <v>53</v>
      </c>
    </row>
    <row r="936" spans="1:54" x14ac:dyDescent="0.25">
      <c r="A936" t="s">
        <v>3303</v>
      </c>
      <c r="B936" s="216" t="str">
        <f t="shared" si="21"/>
        <v xml:space="preserve">WLU3018SRT   </v>
      </c>
      <c r="C936" s="216" t="s">
        <v>1781</v>
      </c>
      <c r="D936" s="216" t="str">
        <f t="shared" si="22"/>
        <v>WLU3018</v>
      </c>
      <c r="E936" t="s">
        <v>732</v>
      </c>
      <c r="F936" s="216" t="str">
        <f t="shared" si="23"/>
        <v>WLU3018SRT</v>
      </c>
      <c r="H936" t="s">
        <v>3303</v>
      </c>
      <c r="I936" t="s">
        <v>2378</v>
      </c>
      <c r="J936" t="s">
        <v>800</v>
      </c>
      <c r="K936" t="s">
        <v>809</v>
      </c>
      <c r="L936">
        <v>890.82</v>
      </c>
      <c r="M936">
        <v>316.77999999999997</v>
      </c>
      <c r="N936">
        <v>285.06</v>
      </c>
      <c r="O936">
        <v>259.14</v>
      </c>
      <c r="P936">
        <v>245.78</v>
      </c>
      <c r="Q936">
        <v>41</v>
      </c>
      <c r="AU936">
        <v>890.82</v>
      </c>
      <c r="AV936">
        <v>316.77999999999997</v>
      </c>
      <c r="AW936">
        <v>285.06</v>
      </c>
      <c r="AX936">
        <v>259.14</v>
      </c>
      <c r="AY936">
        <v>245.78</v>
      </c>
      <c r="AZ936">
        <v>41</v>
      </c>
      <c r="BB936">
        <v>41</v>
      </c>
    </row>
    <row r="937" spans="1:54" x14ac:dyDescent="0.25">
      <c r="A937" t="s">
        <v>3304</v>
      </c>
      <c r="B937" s="216" t="str">
        <f t="shared" si="21"/>
        <v xml:space="preserve">WLU301824SRT </v>
      </c>
      <c r="C937" s="216" t="s">
        <v>1780</v>
      </c>
      <c r="D937" s="216" t="str">
        <f t="shared" si="22"/>
        <v>WLU301824</v>
      </c>
      <c r="E937" t="s">
        <v>731</v>
      </c>
      <c r="F937" s="216" t="str">
        <f t="shared" si="23"/>
        <v>WLU301824SRT</v>
      </c>
      <c r="H937" t="s">
        <v>3304</v>
      </c>
      <c r="I937" t="s">
        <v>2378</v>
      </c>
      <c r="J937" t="s">
        <v>800</v>
      </c>
      <c r="K937" t="s">
        <v>809</v>
      </c>
      <c r="L937">
        <v>926.93</v>
      </c>
      <c r="M937">
        <v>329.62</v>
      </c>
      <c r="N937">
        <v>296.62</v>
      </c>
      <c r="O937">
        <v>269.64</v>
      </c>
      <c r="P937">
        <v>255.74</v>
      </c>
      <c r="Q937">
        <v>59</v>
      </c>
      <c r="AU937">
        <v>926.93</v>
      </c>
      <c r="AV937">
        <v>329.62</v>
      </c>
      <c r="AW937">
        <v>296.62</v>
      </c>
      <c r="AX937">
        <v>269.64</v>
      </c>
      <c r="AY937">
        <v>255.74</v>
      </c>
      <c r="AZ937">
        <v>59</v>
      </c>
      <c r="BB937">
        <v>59</v>
      </c>
    </row>
    <row r="938" spans="1:54" x14ac:dyDescent="0.25">
      <c r="A938" t="s">
        <v>3305</v>
      </c>
      <c r="B938" s="216" t="str">
        <f t="shared" si="21"/>
        <v xml:space="preserve">WLU3021SRT   </v>
      </c>
      <c r="C938" s="216" t="s">
        <v>1783</v>
      </c>
      <c r="D938" s="216" t="str">
        <f t="shared" si="22"/>
        <v>WLU3021</v>
      </c>
      <c r="E938" t="s">
        <v>734</v>
      </c>
      <c r="F938" s="216" t="str">
        <f t="shared" si="23"/>
        <v>WLU3021SRT</v>
      </c>
      <c r="H938" t="s">
        <v>3305</v>
      </c>
      <c r="I938" t="s">
        <v>2378</v>
      </c>
      <c r="J938" t="s">
        <v>800</v>
      </c>
      <c r="K938" t="s">
        <v>809</v>
      </c>
      <c r="L938">
        <v>914.74</v>
      </c>
      <c r="M938">
        <v>325.27999999999997</v>
      </c>
      <c r="N938">
        <v>292.72000000000003</v>
      </c>
      <c r="O938">
        <v>266.10000000000002</v>
      </c>
      <c r="P938">
        <v>252.38</v>
      </c>
      <c r="Q938">
        <v>48</v>
      </c>
      <c r="AU938">
        <v>914.74</v>
      </c>
      <c r="AV938">
        <v>325.27999999999997</v>
      </c>
      <c r="AW938">
        <v>292.72000000000003</v>
      </c>
      <c r="AX938">
        <v>266.10000000000002</v>
      </c>
      <c r="AY938">
        <v>252.38</v>
      </c>
      <c r="AZ938">
        <v>48</v>
      </c>
      <c r="BB938">
        <v>48</v>
      </c>
    </row>
    <row r="939" spans="1:54" x14ac:dyDescent="0.25">
      <c r="A939" t="s">
        <v>3306</v>
      </c>
      <c r="B939" s="216" t="str">
        <f t="shared" si="21"/>
        <v xml:space="preserve">WLU302124SRT </v>
      </c>
      <c r="C939" s="216" t="s">
        <v>1782</v>
      </c>
      <c r="D939" s="216" t="str">
        <f t="shared" si="22"/>
        <v>WLU302124</v>
      </c>
      <c r="E939" t="s">
        <v>733</v>
      </c>
      <c r="F939" s="216" t="str">
        <f t="shared" si="23"/>
        <v>WLU302124SRT</v>
      </c>
      <c r="H939" t="s">
        <v>3306</v>
      </c>
      <c r="I939" t="s">
        <v>2378</v>
      </c>
      <c r="J939" t="s">
        <v>800</v>
      </c>
      <c r="K939" t="s">
        <v>809</v>
      </c>
      <c r="L939">
        <v>943.76</v>
      </c>
      <c r="M939">
        <v>335.6</v>
      </c>
      <c r="N939">
        <v>302</v>
      </c>
      <c r="O939">
        <v>274.54000000000002</v>
      </c>
      <c r="P939">
        <v>260.38</v>
      </c>
      <c r="Q939">
        <v>63</v>
      </c>
      <c r="AU939">
        <v>943.76</v>
      </c>
      <c r="AV939">
        <v>335.6</v>
      </c>
      <c r="AW939">
        <v>302</v>
      </c>
      <c r="AX939">
        <v>274.54000000000002</v>
      </c>
      <c r="AY939">
        <v>260.38</v>
      </c>
      <c r="AZ939">
        <v>63</v>
      </c>
      <c r="BB939">
        <v>63</v>
      </c>
    </row>
    <row r="940" spans="1:54" x14ac:dyDescent="0.25">
      <c r="A940" t="s">
        <v>3307</v>
      </c>
      <c r="B940" s="216" t="str">
        <f t="shared" si="21"/>
        <v xml:space="preserve">WLU3024SRT   </v>
      </c>
      <c r="C940" s="216" t="s">
        <v>1785</v>
      </c>
      <c r="D940" s="216" t="str">
        <f t="shared" si="22"/>
        <v>WLU3024</v>
      </c>
      <c r="E940" t="s">
        <v>736</v>
      </c>
      <c r="F940" s="216" t="str">
        <f t="shared" si="23"/>
        <v>WLU3024SRT</v>
      </c>
      <c r="H940" t="s">
        <v>3307</v>
      </c>
      <c r="I940" t="s">
        <v>2378</v>
      </c>
      <c r="J940" t="s">
        <v>800</v>
      </c>
      <c r="K940" t="s">
        <v>809</v>
      </c>
      <c r="L940">
        <v>927.89</v>
      </c>
      <c r="M940">
        <v>329.96</v>
      </c>
      <c r="N940">
        <v>296.93</v>
      </c>
      <c r="O940">
        <v>269.92</v>
      </c>
      <c r="P940">
        <v>256.01</v>
      </c>
      <c r="Q940">
        <v>52</v>
      </c>
      <c r="AU940">
        <v>927.89</v>
      </c>
      <c r="AV940">
        <v>329.96</v>
      </c>
      <c r="AW940">
        <v>296.93</v>
      </c>
      <c r="AX940">
        <v>269.92</v>
      </c>
      <c r="AY940">
        <v>256.01</v>
      </c>
      <c r="AZ940">
        <v>52</v>
      </c>
      <c r="BB940">
        <v>52</v>
      </c>
    </row>
    <row r="941" spans="1:54" x14ac:dyDescent="0.25">
      <c r="A941" t="s">
        <v>3308</v>
      </c>
      <c r="B941" s="216" t="str">
        <f t="shared" si="21"/>
        <v xml:space="preserve">WLU302424SRT </v>
      </c>
      <c r="C941" s="216" t="s">
        <v>1784</v>
      </c>
      <c r="D941" s="216" t="str">
        <f t="shared" si="22"/>
        <v>WLU302424</v>
      </c>
      <c r="E941" t="s">
        <v>735</v>
      </c>
      <c r="F941" s="216" t="str">
        <f t="shared" si="23"/>
        <v>WLU302424SRT</v>
      </c>
      <c r="H941" t="s">
        <v>3308</v>
      </c>
      <c r="I941" t="s">
        <v>2378</v>
      </c>
      <c r="J941" t="s">
        <v>800</v>
      </c>
      <c r="K941" t="s">
        <v>809</v>
      </c>
      <c r="L941">
        <v>961.64</v>
      </c>
      <c r="M941">
        <v>341.96</v>
      </c>
      <c r="N941">
        <v>307.73</v>
      </c>
      <c r="O941">
        <v>279.74</v>
      </c>
      <c r="P941">
        <v>265.32</v>
      </c>
      <c r="Q941">
        <v>69</v>
      </c>
      <c r="AU941">
        <v>961.64</v>
      </c>
      <c r="AV941">
        <v>341.96</v>
      </c>
      <c r="AW941">
        <v>307.73</v>
      </c>
      <c r="AX941">
        <v>279.74</v>
      </c>
      <c r="AY941">
        <v>265.32</v>
      </c>
      <c r="AZ941">
        <v>69</v>
      </c>
      <c r="BB941">
        <v>69</v>
      </c>
    </row>
    <row r="942" spans="1:54" x14ac:dyDescent="0.25">
      <c r="A942" t="s">
        <v>3309</v>
      </c>
      <c r="B942" s="216" t="str">
        <f t="shared" si="21"/>
        <v xml:space="preserve">WLU3312SRT   </v>
      </c>
      <c r="C942" s="216" t="s">
        <v>1787</v>
      </c>
      <c r="D942" s="216" t="str">
        <f t="shared" si="22"/>
        <v>WLU3312</v>
      </c>
      <c r="E942" t="s">
        <v>738</v>
      </c>
      <c r="F942" s="216" t="str">
        <f t="shared" si="23"/>
        <v>WLU3312SRT</v>
      </c>
      <c r="H942" t="s">
        <v>3309</v>
      </c>
      <c r="I942" t="s">
        <v>2378</v>
      </c>
      <c r="J942" t="s">
        <v>800</v>
      </c>
      <c r="K942" t="s">
        <v>809</v>
      </c>
      <c r="L942">
        <v>818.15</v>
      </c>
      <c r="M942">
        <v>290.93</v>
      </c>
      <c r="N942">
        <v>261.81</v>
      </c>
      <c r="O942">
        <v>238</v>
      </c>
      <c r="P942">
        <v>225.73</v>
      </c>
      <c r="Q942">
        <v>36</v>
      </c>
      <c r="AU942">
        <v>818.15</v>
      </c>
      <c r="AV942">
        <v>290.93</v>
      </c>
      <c r="AW942">
        <v>261.81</v>
      </c>
      <c r="AX942">
        <v>238</v>
      </c>
      <c r="AY942">
        <v>225.73</v>
      </c>
      <c r="AZ942">
        <v>36</v>
      </c>
      <c r="BB942">
        <v>36</v>
      </c>
    </row>
    <row r="943" spans="1:54" x14ac:dyDescent="0.25">
      <c r="A943" t="s">
        <v>3310</v>
      </c>
      <c r="B943" s="216" t="str">
        <f t="shared" si="21"/>
        <v xml:space="preserve">WLU331224SRT </v>
      </c>
      <c r="C943" s="216" t="s">
        <v>1786</v>
      </c>
      <c r="D943" s="216" t="str">
        <f t="shared" si="22"/>
        <v>WLU331224</v>
      </c>
      <c r="E943" t="s">
        <v>737</v>
      </c>
      <c r="F943" s="216" t="str">
        <f t="shared" si="23"/>
        <v>WLU331224SRT</v>
      </c>
      <c r="H943" t="s">
        <v>3310</v>
      </c>
      <c r="I943" t="s">
        <v>2378</v>
      </c>
      <c r="J943" t="s">
        <v>800</v>
      </c>
      <c r="K943" t="s">
        <v>809</v>
      </c>
      <c r="L943">
        <v>854.26</v>
      </c>
      <c r="M943">
        <v>303.77999999999997</v>
      </c>
      <c r="N943">
        <v>273.36</v>
      </c>
      <c r="O943">
        <v>248.5</v>
      </c>
      <c r="P943">
        <v>235.69</v>
      </c>
      <c r="Q943">
        <v>54</v>
      </c>
      <c r="AU943">
        <v>854.26</v>
      </c>
      <c r="AV943">
        <v>303.77999999999997</v>
      </c>
      <c r="AW943">
        <v>273.36</v>
      </c>
      <c r="AX943">
        <v>248.5</v>
      </c>
      <c r="AY943">
        <v>235.69</v>
      </c>
      <c r="AZ943">
        <v>54</v>
      </c>
      <c r="BB943">
        <v>54</v>
      </c>
    </row>
    <row r="944" spans="1:54" x14ac:dyDescent="0.25">
      <c r="A944" t="s">
        <v>3311</v>
      </c>
      <c r="B944" s="216" t="str">
        <f t="shared" si="21"/>
        <v xml:space="preserve">WLU3315SRT   </v>
      </c>
      <c r="C944" s="216" t="s">
        <v>1789</v>
      </c>
      <c r="D944" s="216" t="str">
        <f t="shared" si="22"/>
        <v>WLU3315</v>
      </c>
      <c r="E944" t="s">
        <v>740</v>
      </c>
      <c r="F944" s="216" t="str">
        <f t="shared" si="23"/>
        <v>WLU3315SRT</v>
      </c>
      <c r="H944" t="s">
        <v>3311</v>
      </c>
      <c r="I944" t="s">
        <v>2378</v>
      </c>
      <c r="J944" t="s">
        <v>800</v>
      </c>
      <c r="K944" t="s">
        <v>809</v>
      </c>
      <c r="L944">
        <v>855.97</v>
      </c>
      <c r="M944">
        <v>304.38</v>
      </c>
      <c r="N944">
        <v>273.91000000000003</v>
      </c>
      <c r="O944">
        <v>249</v>
      </c>
      <c r="P944">
        <v>236.16</v>
      </c>
      <c r="Q944">
        <v>39</v>
      </c>
      <c r="AU944">
        <v>855.97</v>
      </c>
      <c r="AV944">
        <v>304.38</v>
      </c>
      <c r="AW944">
        <v>273.91000000000003</v>
      </c>
      <c r="AX944">
        <v>249</v>
      </c>
      <c r="AY944">
        <v>236.16</v>
      </c>
      <c r="AZ944">
        <v>39</v>
      </c>
      <c r="BB944">
        <v>39</v>
      </c>
    </row>
    <row r="945" spans="1:54" x14ac:dyDescent="0.25">
      <c r="A945" t="s">
        <v>3312</v>
      </c>
      <c r="B945" s="216" t="str">
        <f t="shared" si="21"/>
        <v xml:space="preserve">WLU331524SRT </v>
      </c>
      <c r="C945" s="216" t="s">
        <v>1788</v>
      </c>
      <c r="D945" s="216" t="str">
        <f t="shared" si="22"/>
        <v>WLU331524</v>
      </c>
      <c r="E945" t="s">
        <v>739</v>
      </c>
      <c r="F945" s="216" t="str">
        <f t="shared" si="23"/>
        <v>WLU331524SRT</v>
      </c>
      <c r="H945" t="s">
        <v>3312</v>
      </c>
      <c r="I945" t="s">
        <v>2378</v>
      </c>
      <c r="J945" t="s">
        <v>800</v>
      </c>
      <c r="K945" t="s">
        <v>809</v>
      </c>
      <c r="L945">
        <v>894.45</v>
      </c>
      <c r="M945">
        <v>318.07</v>
      </c>
      <c r="N945">
        <v>286.22000000000003</v>
      </c>
      <c r="O945">
        <v>260.2</v>
      </c>
      <c r="P945">
        <v>246.78</v>
      </c>
      <c r="Q945">
        <v>58</v>
      </c>
      <c r="AU945">
        <v>894.45</v>
      </c>
      <c r="AV945">
        <v>318.07</v>
      </c>
      <c r="AW945">
        <v>286.22000000000003</v>
      </c>
      <c r="AX945">
        <v>260.2</v>
      </c>
      <c r="AY945">
        <v>246.78</v>
      </c>
      <c r="AZ945">
        <v>58</v>
      </c>
      <c r="BB945">
        <v>58</v>
      </c>
    </row>
    <row r="946" spans="1:54" x14ac:dyDescent="0.25">
      <c r="A946" t="s">
        <v>3313</v>
      </c>
      <c r="B946" s="216" t="str">
        <f t="shared" si="21"/>
        <v xml:space="preserve">WLU3318SRT   </v>
      </c>
      <c r="C946" s="216" t="s">
        <v>1791</v>
      </c>
      <c r="D946" s="216" t="str">
        <f t="shared" si="22"/>
        <v>WLU3318</v>
      </c>
      <c r="E946" t="s">
        <v>742</v>
      </c>
      <c r="F946" s="216" t="str">
        <f t="shared" si="23"/>
        <v>WLU3318SRT</v>
      </c>
      <c r="H946" t="s">
        <v>3313</v>
      </c>
      <c r="I946" t="s">
        <v>2378</v>
      </c>
      <c r="J946" t="s">
        <v>800</v>
      </c>
      <c r="K946" t="s">
        <v>809</v>
      </c>
      <c r="L946">
        <v>896.62</v>
      </c>
      <c r="M946">
        <v>318.83999999999997</v>
      </c>
      <c r="N946">
        <v>286.92</v>
      </c>
      <c r="O946">
        <v>260.83</v>
      </c>
      <c r="P946">
        <v>247.38</v>
      </c>
      <c r="Q946">
        <v>42</v>
      </c>
      <c r="AU946">
        <v>896.62</v>
      </c>
      <c r="AV946">
        <v>318.83999999999997</v>
      </c>
      <c r="AW946">
        <v>286.92</v>
      </c>
      <c r="AX946">
        <v>260.83</v>
      </c>
      <c r="AY946">
        <v>247.38</v>
      </c>
      <c r="AZ946">
        <v>42</v>
      </c>
      <c r="BB946">
        <v>42</v>
      </c>
    </row>
    <row r="947" spans="1:54" x14ac:dyDescent="0.25">
      <c r="A947" t="s">
        <v>3314</v>
      </c>
      <c r="B947" s="216" t="str">
        <f t="shared" ref="B947:B1010" si="24">RIGHT(A947,LEN(A947)-3)</f>
        <v xml:space="preserve">WLU331824SRT </v>
      </c>
      <c r="C947" s="216" t="s">
        <v>1790</v>
      </c>
      <c r="D947" s="216" t="str">
        <f t="shared" si="22"/>
        <v>WLU331824</v>
      </c>
      <c r="E947" t="s">
        <v>741</v>
      </c>
      <c r="F947" s="216" t="str">
        <f t="shared" si="23"/>
        <v>WLU331824SRT</v>
      </c>
      <c r="H947" t="s">
        <v>3314</v>
      </c>
      <c r="I947" t="s">
        <v>2378</v>
      </c>
      <c r="J947" t="s">
        <v>800</v>
      </c>
      <c r="K947" t="s">
        <v>809</v>
      </c>
      <c r="L947">
        <v>937.46</v>
      </c>
      <c r="M947">
        <v>333.36</v>
      </c>
      <c r="N947">
        <v>299.99</v>
      </c>
      <c r="O947">
        <v>272.70999999999998</v>
      </c>
      <c r="P947">
        <v>258.64999999999998</v>
      </c>
      <c r="Q947">
        <v>63</v>
      </c>
      <c r="AU947">
        <v>937.46</v>
      </c>
      <c r="AV947">
        <v>333.36</v>
      </c>
      <c r="AW947">
        <v>299.99</v>
      </c>
      <c r="AX947">
        <v>272.70999999999998</v>
      </c>
      <c r="AY947">
        <v>258.64999999999998</v>
      </c>
      <c r="AZ947">
        <v>63</v>
      </c>
      <c r="BB947">
        <v>63</v>
      </c>
    </row>
    <row r="948" spans="1:54" x14ac:dyDescent="0.25">
      <c r="A948" t="s">
        <v>3315</v>
      </c>
      <c r="B948" s="216" t="str">
        <f t="shared" si="24"/>
        <v xml:space="preserve">WLU3321SRT   </v>
      </c>
      <c r="C948" s="216" t="s">
        <v>1793</v>
      </c>
      <c r="D948" s="216" t="str">
        <f t="shared" si="22"/>
        <v>WLU3321</v>
      </c>
      <c r="E948" t="s">
        <v>744</v>
      </c>
      <c r="F948" s="216" t="str">
        <f t="shared" si="23"/>
        <v>WLU3321SRT</v>
      </c>
      <c r="H948" t="s">
        <v>3315</v>
      </c>
      <c r="I948" t="s">
        <v>2378</v>
      </c>
      <c r="J948" t="s">
        <v>800</v>
      </c>
      <c r="K948" t="s">
        <v>809</v>
      </c>
      <c r="L948">
        <v>928.68</v>
      </c>
      <c r="M948">
        <v>330.24</v>
      </c>
      <c r="N948">
        <v>297.18</v>
      </c>
      <c r="O948">
        <v>270.14999999999998</v>
      </c>
      <c r="P948">
        <v>256.22000000000003</v>
      </c>
      <c r="Q948">
        <v>53</v>
      </c>
      <c r="AU948">
        <v>928.68</v>
      </c>
      <c r="AV948">
        <v>330.24</v>
      </c>
      <c r="AW948">
        <v>297.18</v>
      </c>
      <c r="AX948">
        <v>270.14999999999998</v>
      </c>
      <c r="AY948">
        <v>256.22000000000003</v>
      </c>
      <c r="AZ948">
        <v>53</v>
      </c>
      <c r="BB948">
        <v>53</v>
      </c>
    </row>
    <row r="949" spans="1:54" x14ac:dyDescent="0.25">
      <c r="A949" t="s">
        <v>3316</v>
      </c>
      <c r="B949" s="216" t="str">
        <f t="shared" si="24"/>
        <v xml:space="preserve">WLU332124SRT </v>
      </c>
      <c r="C949" s="216" t="s">
        <v>1792</v>
      </c>
      <c r="D949" s="216" t="str">
        <f t="shared" si="22"/>
        <v>WLU332124</v>
      </c>
      <c r="E949" t="s">
        <v>743</v>
      </c>
      <c r="F949" s="216" t="str">
        <f t="shared" si="23"/>
        <v>WLU332124SRT</v>
      </c>
      <c r="H949" t="s">
        <v>3316</v>
      </c>
      <c r="I949" t="s">
        <v>2378</v>
      </c>
      <c r="J949" t="s">
        <v>800</v>
      </c>
      <c r="K949" t="s">
        <v>809</v>
      </c>
      <c r="L949">
        <v>985.44</v>
      </c>
      <c r="M949">
        <v>350.42</v>
      </c>
      <c r="N949">
        <v>315.33999999999997</v>
      </c>
      <c r="O949">
        <v>286.66000000000003</v>
      </c>
      <c r="P949">
        <v>271.88</v>
      </c>
      <c r="Q949">
        <v>81</v>
      </c>
      <c r="AU949">
        <v>985.44</v>
      </c>
      <c r="AV949">
        <v>350.42</v>
      </c>
      <c r="AW949">
        <v>315.33999999999997</v>
      </c>
      <c r="AX949">
        <v>286.66000000000003</v>
      </c>
      <c r="AY949">
        <v>271.88</v>
      </c>
      <c r="AZ949">
        <v>81</v>
      </c>
      <c r="BB949">
        <v>81</v>
      </c>
    </row>
    <row r="950" spans="1:54" x14ac:dyDescent="0.25">
      <c r="A950" t="s">
        <v>3317</v>
      </c>
      <c r="B950" s="216" t="str">
        <f t="shared" si="24"/>
        <v xml:space="preserve">WLU3324SRT   </v>
      </c>
      <c r="C950" s="216" t="s">
        <v>1795</v>
      </c>
      <c r="D950" s="216" t="str">
        <f t="shared" si="22"/>
        <v>WLU3324</v>
      </c>
      <c r="E950" t="s">
        <v>746</v>
      </c>
      <c r="F950" s="216" t="str">
        <f t="shared" si="23"/>
        <v>WLU3324SRT</v>
      </c>
      <c r="H950" t="s">
        <v>3317</v>
      </c>
      <c r="I950" t="s">
        <v>2378</v>
      </c>
      <c r="J950" t="s">
        <v>800</v>
      </c>
      <c r="K950" t="s">
        <v>809</v>
      </c>
      <c r="L950">
        <v>940.26</v>
      </c>
      <c r="M950">
        <v>334.36</v>
      </c>
      <c r="N950">
        <v>300.88</v>
      </c>
      <c r="O950">
        <v>273.52</v>
      </c>
      <c r="P950">
        <v>259.42</v>
      </c>
      <c r="Q950">
        <v>56</v>
      </c>
      <c r="AU950">
        <v>940.26</v>
      </c>
      <c r="AV950">
        <v>334.36</v>
      </c>
      <c r="AW950">
        <v>300.88</v>
      </c>
      <c r="AX950">
        <v>273.52</v>
      </c>
      <c r="AY950">
        <v>259.42</v>
      </c>
      <c r="AZ950">
        <v>56</v>
      </c>
      <c r="BB950">
        <v>56</v>
      </c>
    </row>
    <row r="951" spans="1:54" x14ac:dyDescent="0.25">
      <c r="A951" t="s">
        <v>3318</v>
      </c>
      <c r="B951" s="216" t="str">
        <f t="shared" si="24"/>
        <v xml:space="preserve">WLU332424SRT </v>
      </c>
      <c r="C951" s="216" t="s">
        <v>1794</v>
      </c>
      <c r="D951" s="216" t="str">
        <f t="shared" si="22"/>
        <v>WLU332424</v>
      </c>
      <c r="E951" t="s">
        <v>745</v>
      </c>
      <c r="F951" s="216" t="str">
        <f t="shared" si="23"/>
        <v>WLU332424SRT</v>
      </c>
      <c r="H951" t="s">
        <v>3318</v>
      </c>
      <c r="I951" t="s">
        <v>2378</v>
      </c>
      <c r="J951" t="s">
        <v>800</v>
      </c>
      <c r="K951" t="s">
        <v>809</v>
      </c>
      <c r="L951">
        <v>974.01</v>
      </c>
      <c r="M951">
        <v>346.36</v>
      </c>
      <c r="N951">
        <v>311.68</v>
      </c>
      <c r="O951">
        <v>283.33999999999997</v>
      </c>
      <c r="P951">
        <v>268.73</v>
      </c>
      <c r="Q951">
        <v>72</v>
      </c>
      <c r="AU951">
        <v>974.01</v>
      </c>
      <c r="AV951">
        <v>346.36</v>
      </c>
      <c r="AW951">
        <v>311.68</v>
      </c>
      <c r="AX951">
        <v>283.33999999999997</v>
      </c>
      <c r="AY951">
        <v>268.73</v>
      </c>
      <c r="AZ951">
        <v>72</v>
      </c>
      <c r="BB951">
        <v>72</v>
      </c>
    </row>
    <row r="952" spans="1:54" x14ac:dyDescent="0.25">
      <c r="A952" t="s">
        <v>3319</v>
      </c>
      <c r="B952" s="216" t="str">
        <f t="shared" si="24"/>
        <v xml:space="preserve">WLU3612SRT   </v>
      </c>
      <c r="C952" s="216" t="s">
        <v>1797</v>
      </c>
      <c r="D952" s="216" t="str">
        <f t="shared" si="22"/>
        <v>WLU3612</v>
      </c>
      <c r="E952" t="s">
        <v>748</v>
      </c>
      <c r="F952" s="216" t="str">
        <f t="shared" si="23"/>
        <v>WLU3612SRT</v>
      </c>
      <c r="H952" t="s">
        <v>3319</v>
      </c>
      <c r="I952" t="s">
        <v>2378</v>
      </c>
      <c r="J952" t="s">
        <v>800</v>
      </c>
      <c r="K952" t="s">
        <v>809</v>
      </c>
      <c r="L952">
        <v>826.31</v>
      </c>
      <c r="M952">
        <v>293.83999999999997</v>
      </c>
      <c r="N952">
        <v>264.42</v>
      </c>
      <c r="O952">
        <v>240.37</v>
      </c>
      <c r="P952">
        <v>227.98</v>
      </c>
      <c r="Q952">
        <v>39</v>
      </c>
      <c r="AU952">
        <v>826.31</v>
      </c>
      <c r="AV952">
        <v>293.83999999999997</v>
      </c>
      <c r="AW952">
        <v>264.42</v>
      </c>
      <c r="AX952">
        <v>240.37</v>
      </c>
      <c r="AY952">
        <v>227.98</v>
      </c>
      <c r="AZ952">
        <v>39</v>
      </c>
      <c r="BB952">
        <v>39</v>
      </c>
    </row>
    <row r="953" spans="1:54" x14ac:dyDescent="0.25">
      <c r="A953" t="s">
        <v>3320</v>
      </c>
      <c r="B953" s="216" t="str">
        <f t="shared" si="24"/>
        <v xml:space="preserve">WLU361224SRT </v>
      </c>
      <c r="C953" s="216" t="s">
        <v>1796</v>
      </c>
      <c r="D953" s="216" t="str">
        <f t="shared" si="22"/>
        <v>WLU361224</v>
      </c>
      <c r="E953" t="s">
        <v>747</v>
      </c>
      <c r="F953" s="216" t="str">
        <f t="shared" si="23"/>
        <v>WLU361224SRT</v>
      </c>
      <c r="H953" t="s">
        <v>3320</v>
      </c>
      <c r="I953" t="s">
        <v>2378</v>
      </c>
      <c r="J953" t="s">
        <v>800</v>
      </c>
      <c r="K953" t="s">
        <v>809</v>
      </c>
      <c r="L953">
        <v>862.42</v>
      </c>
      <c r="M953">
        <v>306.68</v>
      </c>
      <c r="N953">
        <v>275.97000000000003</v>
      </c>
      <c r="O953">
        <v>250.88</v>
      </c>
      <c r="P953">
        <v>237.94</v>
      </c>
      <c r="Q953">
        <v>57</v>
      </c>
      <c r="AU953">
        <v>862.42</v>
      </c>
      <c r="AV953">
        <v>306.68</v>
      </c>
      <c r="AW953">
        <v>275.97000000000003</v>
      </c>
      <c r="AX953">
        <v>250.88</v>
      </c>
      <c r="AY953">
        <v>237.94</v>
      </c>
      <c r="AZ953">
        <v>57</v>
      </c>
      <c r="BB953">
        <v>57</v>
      </c>
    </row>
    <row r="954" spans="1:54" x14ac:dyDescent="0.25">
      <c r="A954" t="s">
        <v>3321</v>
      </c>
      <c r="B954" s="216" t="str">
        <f t="shared" si="24"/>
        <v xml:space="preserve">WLU3615SRT   </v>
      </c>
      <c r="C954" s="216" t="s">
        <v>1799</v>
      </c>
      <c r="D954" s="216" t="str">
        <f t="shared" si="22"/>
        <v>WLU3615</v>
      </c>
      <c r="E954" t="s">
        <v>750</v>
      </c>
      <c r="F954" s="216" t="str">
        <f t="shared" si="23"/>
        <v>WLU3615SRT</v>
      </c>
      <c r="H954" t="s">
        <v>3321</v>
      </c>
      <c r="I954" t="s">
        <v>2378</v>
      </c>
      <c r="J954" t="s">
        <v>800</v>
      </c>
      <c r="K954" t="s">
        <v>809</v>
      </c>
      <c r="L954">
        <v>869.91</v>
      </c>
      <c r="M954">
        <v>309.33999999999997</v>
      </c>
      <c r="N954">
        <v>278.37</v>
      </c>
      <c r="O954">
        <v>253.06</v>
      </c>
      <c r="P954">
        <v>240.01</v>
      </c>
      <c r="Q954">
        <v>43</v>
      </c>
      <c r="AU954">
        <v>869.91</v>
      </c>
      <c r="AV954">
        <v>309.33999999999997</v>
      </c>
      <c r="AW954">
        <v>278.37</v>
      </c>
      <c r="AX954">
        <v>253.06</v>
      </c>
      <c r="AY954">
        <v>240.01</v>
      </c>
      <c r="AZ954">
        <v>43</v>
      </c>
      <c r="BB954">
        <v>43</v>
      </c>
    </row>
    <row r="955" spans="1:54" x14ac:dyDescent="0.25">
      <c r="A955" t="s">
        <v>3322</v>
      </c>
      <c r="B955" s="216" t="str">
        <f t="shared" si="24"/>
        <v xml:space="preserve">WLU361524SRT </v>
      </c>
      <c r="C955" s="216" t="s">
        <v>1798</v>
      </c>
      <c r="D955" s="216" t="str">
        <f t="shared" si="22"/>
        <v>WLU361524</v>
      </c>
      <c r="E955" t="s">
        <v>749</v>
      </c>
      <c r="F955" s="216" t="str">
        <f t="shared" si="23"/>
        <v>WLU361524SRT</v>
      </c>
      <c r="H955" t="s">
        <v>3322</v>
      </c>
      <c r="I955" t="s">
        <v>2378</v>
      </c>
      <c r="J955" t="s">
        <v>800</v>
      </c>
      <c r="K955" t="s">
        <v>809</v>
      </c>
      <c r="L955">
        <v>908.39</v>
      </c>
      <c r="M955">
        <v>323.02</v>
      </c>
      <c r="N955">
        <v>290.69</v>
      </c>
      <c r="O955">
        <v>264.25</v>
      </c>
      <c r="P955">
        <v>250.63</v>
      </c>
      <c r="Q955">
        <v>62</v>
      </c>
      <c r="AU955">
        <v>908.39</v>
      </c>
      <c r="AV955">
        <v>323.02</v>
      </c>
      <c r="AW955">
        <v>290.69</v>
      </c>
      <c r="AX955">
        <v>264.25</v>
      </c>
      <c r="AY955">
        <v>250.63</v>
      </c>
      <c r="AZ955">
        <v>62</v>
      </c>
      <c r="BB955">
        <v>62</v>
      </c>
    </row>
    <row r="956" spans="1:54" x14ac:dyDescent="0.25">
      <c r="A956" t="s">
        <v>3323</v>
      </c>
      <c r="B956" s="216" t="str">
        <f t="shared" si="24"/>
        <v xml:space="preserve">WLU3618SRT   </v>
      </c>
      <c r="C956" s="216" t="s">
        <v>1801</v>
      </c>
      <c r="D956" s="216" t="str">
        <f t="shared" ref="D956:D1019" si="25">LEFT(C956,LEN(C956)-3)</f>
        <v>WLU3618</v>
      </c>
      <c r="E956" t="s">
        <v>752</v>
      </c>
      <c r="F956" s="216" t="str">
        <f t="shared" ref="F956:F1019" si="26">TRIM(C956)</f>
        <v>WLU3618SRT</v>
      </c>
      <c r="H956" t="s">
        <v>3323</v>
      </c>
      <c r="I956" t="s">
        <v>2378</v>
      </c>
      <c r="J956" t="s">
        <v>800</v>
      </c>
      <c r="K956" t="s">
        <v>809</v>
      </c>
      <c r="L956">
        <v>910.55</v>
      </c>
      <c r="M956">
        <v>323.79000000000002</v>
      </c>
      <c r="N956">
        <v>291.38</v>
      </c>
      <c r="O956">
        <v>264.88</v>
      </c>
      <c r="P956">
        <v>251.22</v>
      </c>
      <c r="Q956">
        <v>47</v>
      </c>
      <c r="AU956">
        <v>910.55</v>
      </c>
      <c r="AV956">
        <v>323.79000000000002</v>
      </c>
      <c r="AW956">
        <v>291.38</v>
      </c>
      <c r="AX956">
        <v>264.88</v>
      </c>
      <c r="AY956">
        <v>251.22</v>
      </c>
      <c r="AZ956">
        <v>47</v>
      </c>
      <c r="BB956">
        <v>47</v>
      </c>
    </row>
    <row r="957" spans="1:54" x14ac:dyDescent="0.25">
      <c r="A957" t="s">
        <v>3324</v>
      </c>
      <c r="B957" s="216" t="str">
        <f t="shared" si="24"/>
        <v xml:space="preserve">WLU361824SRT </v>
      </c>
      <c r="C957" s="216" t="s">
        <v>1800</v>
      </c>
      <c r="D957" s="216" t="str">
        <f t="shared" si="25"/>
        <v>WLU361824</v>
      </c>
      <c r="E957" t="s">
        <v>751</v>
      </c>
      <c r="F957" s="216" t="str">
        <f t="shared" si="26"/>
        <v>WLU361824SRT</v>
      </c>
      <c r="H957" t="s">
        <v>3324</v>
      </c>
      <c r="I957" t="s">
        <v>2378</v>
      </c>
      <c r="J957" t="s">
        <v>800</v>
      </c>
      <c r="K957" t="s">
        <v>809</v>
      </c>
      <c r="L957">
        <v>951.4</v>
      </c>
      <c r="M957">
        <v>338.32</v>
      </c>
      <c r="N957">
        <v>304.45</v>
      </c>
      <c r="O957">
        <v>276.76</v>
      </c>
      <c r="P957">
        <v>262.49</v>
      </c>
      <c r="Q957">
        <v>64</v>
      </c>
      <c r="AU957">
        <v>951.4</v>
      </c>
      <c r="AV957">
        <v>338.32</v>
      </c>
      <c r="AW957">
        <v>304.45</v>
      </c>
      <c r="AX957">
        <v>276.76</v>
      </c>
      <c r="AY957">
        <v>262.49</v>
      </c>
      <c r="AZ957">
        <v>64</v>
      </c>
      <c r="BB957">
        <v>64</v>
      </c>
    </row>
    <row r="958" spans="1:54" x14ac:dyDescent="0.25">
      <c r="A958" t="s">
        <v>3325</v>
      </c>
      <c r="B958" s="216" t="str">
        <f t="shared" si="24"/>
        <v xml:space="preserve">WLU3621SRT   </v>
      </c>
      <c r="C958" s="216" t="s">
        <v>1803</v>
      </c>
      <c r="D958" s="216" t="str">
        <f t="shared" si="25"/>
        <v>WLU3621</v>
      </c>
      <c r="E958" t="s">
        <v>754</v>
      </c>
      <c r="F958" s="216" t="str">
        <f t="shared" si="26"/>
        <v>WLU3621SRT</v>
      </c>
      <c r="H958" t="s">
        <v>3325</v>
      </c>
      <c r="I958" t="s">
        <v>2378</v>
      </c>
      <c r="J958" t="s">
        <v>800</v>
      </c>
      <c r="K958" t="s">
        <v>809</v>
      </c>
      <c r="L958">
        <v>942.7</v>
      </c>
      <c r="M958">
        <v>335.22</v>
      </c>
      <c r="N958">
        <v>301.66000000000003</v>
      </c>
      <c r="O958">
        <v>274.23</v>
      </c>
      <c r="P958">
        <v>260.08999999999997</v>
      </c>
      <c r="Q958">
        <v>57</v>
      </c>
      <c r="AU958">
        <v>942.7</v>
      </c>
      <c r="AV958">
        <v>335.22</v>
      </c>
      <c r="AW958">
        <v>301.66000000000003</v>
      </c>
      <c r="AX958">
        <v>274.23</v>
      </c>
      <c r="AY958">
        <v>260.08999999999997</v>
      </c>
      <c r="AZ958">
        <v>57</v>
      </c>
      <c r="BB958">
        <v>57</v>
      </c>
    </row>
    <row r="959" spans="1:54" x14ac:dyDescent="0.25">
      <c r="A959" t="s">
        <v>3326</v>
      </c>
      <c r="B959" s="216" t="str">
        <f t="shared" si="24"/>
        <v xml:space="preserve">WLU362124SRT </v>
      </c>
      <c r="C959" s="216" t="s">
        <v>1802</v>
      </c>
      <c r="D959" s="216" t="str">
        <f t="shared" si="25"/>
        <v>WLU362124</v>
      </c>
      <c r="E959" t="s">
        <v>753</v>
      </c>
      <c r="F959" s="216" t="str">
        <f t="shared" si="26"/>
        <v>WLU362124SRT</v>
      </c>
      <c r="H959" t="s">
        <v>3326</v>
      </c>
      <c r="I959" t="s">
        <v>2378</v>
      </c>
      <c r="J959" t="s">
        <v>800</v>
      </c>
      <c r="K959" t="s">
        <v>809</v>
      </c>
      <c r="L959">
        <v>1000.11</v>
      </c>
      <c r="M959">
        <v>355.64</v>
      </c>
      <c r="N959">
        <v>320.04000000000002</v>
      </c>
      <c r="O959">
        <v>290.93</v>
      </c>
      <c r="P959">
        <v>275.93</v>
      </c>
      <c r="Q959">
        <v>85</v>
      </c>
      <c r="AU959">
        <v>1000.11</v>
      </c>
      <c r="AV959">
        <v>355.64</v>
      </c>
      <c r="AW959">
        <v>320.04000000000002</v>
      </c>
      <c r="AX959">
        <v>290.93</v>
      </c>
      <c r="AY959">
        <v>275.93</v>
      </c>
      <c r="AZ959">
        <v>85</v>
      </c>
      <c r="BB959">
        <v>85</v>
      </c>
    </row>
    <row r="960" spans="1:54" x14ac:dyDescent="0.25">
      <c r="A960" t="s">
        <v>3327</v>
      </c>
      <c r="B960" s="216" t="str">
        <f t="shared" si="24"/>
        <v xml:space="preserve">WLU3624SRT   </v>
      </c>
      <c r="C960" s="216" t="s">
        <v>1805</v>
      </c>
      <c r="D960" s="216" t="str">
        <f t="shared" si="25"/>
        <v>WLU3624</v>
      </c>
      <c r="E960" t="s">
        <v>756</v>
      </c>
      <c r="F960" s="216" t="str">
        <f t="shared" si="26"/>
        <v>WLU3624SRT</v>
      </c>
      <c r="H960" t="s">
        <v>3327</v>
      </c>
      <c r="I960" t="s">
        <v>2378</v>
      </c>
      <c r="J960" t="s">
        <v>800</v>
      </c>
      <c r="K960" t="s">
        <v>809</v>
      </c>
      <c r="L960">
        <v>954.28</v>
      </c>
      <c r="M960">
        <v>339.34</v>
      </c>
      <c r="N960">
        <v>305.37</v>
      </c>
      <c r="O960">
        <v>277.60000000000002</v>
      </c>
      <c r="P960">
        <v>263.29000000000002</v>
      </c>
      <c r="Q960">
        <v>60</v>
      </c>
      <c r="AU960">
        <v>954.28</v>
      </c>
      <c r="AV960">
        <v>339.34</v>
      </c>
      <c r="AW960">
        <v>305.37</v>
      </c>
      <c r="AX960">
        <v>277.60000000000002</v>
      </c>
      <c r="AY960">
        <v>263.29000000000002</v>
      </c>
      <c r="AZ960">
        <v>60</v>
      </c>
      <c r="BB960">
        <v>60</v>
      </c>
    </row>
    <row r="961" spans="1:54" x14ac:dyDescent="0.25">
      <c r="A961" t="s">
        <v>3328</v>
      </c>
      <c r="B961" s="216" t="str">
        <f t="shared" si="24"/>
        <v xml:space="preserve">WLU362424SRT </v>
      </c>
      <c r="C961" s="216" t="s">
        <v>1804</v>
      </c>
      <c r="D961" s="216" t="str">
        <f t="shared" si="25"/>
        <v>WLU362424</v>
      </c>
      <c r="E961" t="s">
        <v>755</v>
      </c>
      <c r="F961" s="216" t="str">
        <f t="shared" si="26"/>
        <v>WLU362424SRT</v>
      </c>
      <c r="H961" t="s">
        <v>3328</v>
      </c>
      <c r="I961" t="s">
        <v>2378</v>
      </c>
      <c r="J961" t="s">
        <v>800</v>
      </c>
      <c r="K961" t="s">
        <v>809</v>
      </c>
      <c r="L961">
        <v>1015.62</v>
      </c>
      <c r="M961">
        <v>361.15</v>
      </c>
      <c r="N961">
        <v>325</v>
      </c>
      <c r="O961">
        <v>295.44</v>
      </c>
      <c r="P961">
        <v>280.20999999999998</v>
      </c>
      <c r="Q961">
        <v>90</v>
      </c>
      <c r="AU961">
        <v>1015.62</v>
      </c>
      <c r="AV961">
        <v>361.15</v>
      </c>
      <c r="AW961">
        <v>325</v>
      </c>
      <c r="AX961">
        <v>295.44</v>
      </c>
      <c r="AY961">
        <v>280.20999999999998</v>
      </c>
      <c r="AZ961">
        <v>90</v>
      </c>
      <c r="BB961">
        <v>90</v>
      </c>
    </row>
    <row r="962" spans="1:54" x14ac:dyDescent="0.25">
      <c r="A962" t="s">
        <v>3329</v>
      </c>
      <c r="B962" s="216" t="str">
        <f t="shared" si="24"/>
        <v xml:space="preserve">WSCO30SRT    </v>
      </c>
      <c r="C962" s="216" t="s">
        <v>1810</v>
      </c>
      <c r="D962" s="216" t="str">
        <f t="shared" si="25"/>
        <v>WSCO30</v>
      </c>
      <c r="E962" t="s">
        <v>761</v>
      </c>
      <c r="F962" s="216" t="str">
        <f t="shared" si="26"/>
        <v>WSCO30SRT</v>
      </c>
      <c r="H962" t="s">
        <v>3329</v>
      </c>
      <c r="I962" t="s">
        <v>2378</v>
      </c>
      <c r="J962" t="s">
        <v>800</v>
      </c>
      <c r="K962" t="s">
        <v>809</v>
      </c>
      <c r="L962">
        <v>480.1</v>
      </c>
      <c r="M962">
        <v>170.72</v>
      </c>
      <c r="N962">
        <v>153.63</v>
      </c>
      <c r="O962">
        <v>139.66</v>
      </c>
      <c r="P962">
        <v>132.46</v>
      </c>
      <c r="Q962">
        <v>70</v>
      </c>
      <c r="AU962">
        <v>480.1</v>
      </c>
      <c r="AV962">
        <v>170.72</v>
      </c>
      <c r="AW962">
        <v>153.63</v>
      </c>
      <c r="AX962">
        <v>139.66</v>
      </c>
      <c r="AY962">
        <v>132.46</v>
      </c>
      <c r="AZ962">
        <v>70</v>
      </c>
      <c r="BB962">
        <v>70</v>
      </c>
    </row>
    <row r="963" spans="1:54" x14ac:dyDescent="0.25">
      <c r="A963" t="s">
        <v>3330</v>
      </c>
      <c r="B963" s="216" t="str">
        <f t="shared" si="24"/>
        <v xml:space="preserve">WSCO36SRT    </v>
      </c>
      <c r="C963" s="216" t="s">
        <v>1811</v>
      </c>
      <c r="D963" s="216" t="str">
        <f t="shared" si="25"/>
        <v>WSCO36</v>
      </c>
      <c r="E963" t="s">
        <v>762</v>
      </c>
      <c r="F963" s="216" t="str">
        <f t="shared" si="26"/>
        <v>WSCO36SRT</v>
      </c>
      <c r="H963" t="s">
        <v>3330</v>
      </c>
      <c r="I963" t="s">
        <v>2378</v>
      </c>
      <c r="J963" t="s">
        <v>800</v>
      </c>
      <c r="K963" t="s">
        <v>809</v>
      </c>
      <c r="L963">
        <v>509.99</v>
      </c>
      <c r="M963">
        <v>181.35</v>
      </c>
      <c r="N963">
        <v>163.19999999999999</v>
      </c>
      <c r="O963">
        <v>148.36000000000001</v>
      </c>
      <c r="P963">
        <v>140.71</v>
      </c>
      <c r="Q963">
        <v>76</v>
      </c>
      <c r="AU963">
        <v>509.99</v>
      </c>
      <c r="AV963">
        <v>181.35</v>
      </c>
      <c r="AW963">
        <v>163.19999999999999</v>
      </c>
      <c r="AX963">
        <v>148.36000000000001</v>
      </c>
      <c r="AY963">
        <v>140.71</v>
      </c>
      <c r="AZ963">
        <v>76</v>
      </c>
      <c r="BB963">
        <v>76</v>
      </c>
    </row>
    <row r="964" spans="1:54" x14ac:dyDescent="0.25">
      <c r="A964" t="s">
        <v>3331</v>
      </c>
      <c r="B964" s="216" t="str">
        <f t="shared" si="24"/>
        <v xml:space="preserve">WSCO39SRT    </v>
      </c>
      <c r="C964" s="216" t="s">
        <v>1812</v>
      </c>
      <c r="D964" s="216" t="str">
        <f t="shared" si="25"/>
        <v>WSCO39</v>
      </c>
      <c r="E964" t="s">
        <v>763</v>
      </c>
      <c r="F964" s="216" t="str">
        <f t="shared" si="26"/>
        <v>WSCO39SRT</v>
      </c>
      <c r="H964" t="s">
        <v>3331</v>
      </c>
      <c r="I964" t="s">
        <v>2378</v>
      </c>
      <c r="J964" t="s">
        <v>800</v>
      </c>
      <c r="K964" t="s">
        <v>809</v>
      </c>
      <c r="L964">
        <v>569.76</v>
      </c>
      <c r="M964">
        <v>202.61</v>
      </c>
      <c r="N964">
        <v>182.32</v>
      </c>
      <c r="O964">
        <v>165.74</v>
      </c>
      <c r="P964">
        <v>157.19999999999999</v>
      </c>
      <c r="Q964">
        <v>88</v>
      </c>
      <c r="AU964">
        <v>569.76</v>
      </c>
      <c r="AV964">
        <v>202.61</v>
      </c>
      <c r="AW964">
        <v>182.32</v>
      </c>
      <c r="AX964">
        <v>165.74</v>
      </c>
      <c r="AY964">
        <v>157.19999999999999</v>
      </c>
      <c r="AZ964">
        <v>88</v>
      </c>
      <c r="BB964">
        <v>88</v>
      </c>
    </row>
    <row r="965" spans="1:54" x14ac:dyDescent="0.25">
      <c r="A965" t="s">
        <v>3332</v>
      </c>
      <c r="B965" s="216" t="str">
        <f t="shared" si="24"/>
        <v xml:space="preserve">WSCO42SRT    </v>
      </c>
      <c r="C965" s="216" t="s">
        <v>1813</v>
      </c>
      <c r="D965" s="216" t="str">
        <f t="shared" si="25"/>
        <v>WSCO42</v>
      </c>
      <c r="E965" t="s">
        <v>764</v>
      </c>
      <c r="F965" s="216" t="str">
        <f t="shared" si="26"/>
        <v>WSCO42SRT</v>
      </c>
      <c r="H965" t="s">
        <v>3332</v>
      </c>
      <c r="I965" t="s">
        <v>2378</v>
      </c>
      <c r="J965" t="s">
        <v>800</v>
      </c>
      <c r="K965" t="s">
        <v>809</v>
      </c>
      <c r="L965">
        <v>589.71</v>
      </c>
      <c r="M965">
        <v>209.7</v>
      </c>
      <c r="N965">
        <v>188.71</v>
      </c>
      <c r="O965">
        <v>171.55</v>
      </c>
      <c r="P965">
        <v>162.69999999999999</v>
      </c>
      <c r="Q965">
        <v>92</v>
      </c>
      <c r="AU965">
        <v>589.71</v>
      </c>
      <c r="AV965">
        <v>209.7</v>
      </c>
      <c r="AW965">
        <v>188.71</v>
      </c>
      <c r="AX965">
        <v>171.55</v>
      </c>
      <c r="AY965">
        <v>162.69999999999999</v>
      </c>
      <c r="AZ965">
        <v>92</v>
      </c>
      <c r="BB965">
        <v>92</v>
      </c>
    </row>
    <row r="966" spans="1:54" x14ac:dyDescent="0.25">
      <c r="A966" t="s">
        <v>3333</v>
      </c>
      <c r="B966" s="216" t="str">
        <f t="shared" si="24"/>
        <v xml:space="preserve">WSC30SRT     </v>
      </c>
      <c r="C966" s="216" t="s">
        <v>1806</v>
      </c>
      <c r="D966" s="216" t="str">
        <f t="shared" si="25"/>
        <v>WSC30</v>
      </c>
      <c r="E966" t="s">
        <v>757</v>
      </c>
      <c r="F966" s="216" t="str">
        <f t="shared" si="26"/>
        <v>WSC30SRT</v>
      </c>
      <c r="H966" t="s">
        <v>3333</v>
      </c>
      <c r="I966" t="s">
        <v>2378</v>
      </c>
      <c r="J966" t="s">
        <v>800</v>
      </c>
      <c r="K966" t="s">
        <v>809</v>
      </c>
      <c r="L966">
        <v>397.98</v>
      </c>
      <c r="M966">
        <v>141.52000000000001</v>
      </c>
      <c r="N966">
        <v>127.35</v>
      </c>
      <c r="O966">
        <v>115.77</v>
      </c>
      <c r="P966">
        <v>109.8</v>
      </c>
      <c r="Q966">
        <v>81</v>
      </c>
      <c r="AU966">
        <v>397.98</v>
      </c>
      <c r="AV966">
        <v>141.52000000000001</v>
      </c>
      <c r="AW966">
        <v>127.35</v>
      </c>
      <c r="AX966">
        <v>115.77</v>
      </c>
      <c r="AY966">
        <v>109.8</v>
      </c>
      <c r="AZ966">
        <v>81</v>
      </c>
      <c r="BB966">
        <v>81</v>
      </c>
    </row>
    <row r="967" spans="1:54" x14ac:dyDescent="0.25">
      <c r="A967" t="s">
        <v>3334</v>
      </c>
      <c r="B967" s="216" t="str">
        <f t="shared" si="24"/>
        <v xml:space="preserve">WSC36SRT     </v>
      </c>
      <c r="C967" s="216" t="s">
        <v>1807</v>
      </c>
      <c r="D967" s="216" t="str">
        <f t="shared" si="25"/>
        <v>WSC36</v>
      </c>
      <c r="E967" t="s">
        <v>758</v>
      </c>
      <c r="F967" s="216" t="str">
        <f t="shared" si="26"/>
        <v>WSC36SRT</v>
      </c>
      <c r="H967" t="s">
        <v>3334</v>
      </c>
      <c r="I967" t="s">
        <v>2378</v>
      </c>
      <c r="J967" t="s">
        <v>800</v>
      </c>
      <c r="K967" t="s">
        <v>809</v>
      </c>
      <c r="L967">
        <v>428.52</v>
      </c>
      <c r="M967">
        <v>152.38</v>
      </c>
      <c r="N967">
        <v>137.13</v>
      </c>
      <c r="O967">
        <v>124.66</v>
      </c>
      <c r="P967">
        <v>118.23</v>
      </c>
      <c r="Q967">
        <v>90</v>
      </c>
      <c r="AU967">
        <v>428.52</v>
      </c>
      <c r="AV967">
        <v>152.38</v>
      </c>
      <c r="AW967">
        <v>137.13</v>
      </c>
      <c r="AX967">
        <v>124.66</v>
      </c>
      <c r="AY967">
        <v>118.23</v>
      </c>
      <c r="AZ967">
        <v>90</v>
      </c>
      <c r="BB967">
        <v>90</v>
      </c>
    </row>
    <row r="968" spans="1:54" x14ac:dyDescent="0.25">
      <c r="A968" t="s">
        <v>3335</v>
      </c>
      <c r="B968" s="216" t="str">
        <f t="shared" si="24"/>
        <v xml:space="preserve">WSC39SRT     </v>
      </c>
      <c r="C968" s="216" t="s">
        <v>1808</v>
      </c>
      <c r="D968" s="216" t="str">
        <f t="shared" si="25"/>
        <v>WSC39</v>
      </c>
      <c r="E968" t="s">
        <v>759</v>
      </c>
      <c r="F968" s="216" t="str">
        <f t="shared" si="26"/>
        <v>WSC39SRT</v>
      </c>
      <c r="H968" t="s">
        <v>3335</v>
      </c>
      <c r="I968" t="s">
        <v>2378</v>
      </c>
      <c r="J968" t="s">
        <v>800</v>
      </c>
      <c r="K968" t="s">
        <v>809</v>
      </c>
      <c r="L968">
        <v>461.23</v>
      </c>
      <c r="M968">
        <v>164.01</v>
      </c>
      <c r="N968">
        <v>147.59</v>
      </c>
      <c r="O968">
        <v>134.16999999999999</v>
      </c>
      <c r="P968">
        <v>127.25</v>
      </c>
      <c r="Q968">
        <v>103</v>
      </c>
      <c r="AU968">
        <v>461.23</v>
      </c>
      <c r="AV968">
        <v>164.01</v>
      </c>
      <c r="AW968">
        <v>147.59</v>
      </c>
      <c r="AX968">
        <v>134.16999999999999</v>
      </c>
      <c r="AY968">
        <v>127.25</v>
      </c>
      <c r="AZ968">
        <v>103</v>
      </c>
      <c r="BB968">
        <v>103</v>
      </c>
    </row>
    <row r="969" spans="1:54" x14ac:dyDescent="0.25">
      <c r="A969" t="s">
        <v>3336</v>
      </c>
      <c r="B969" s="216" t="str">
        <f t="shared" si="24"/>
        <v xml:space="preserve">WSC42SRT     </v>
      </c>
      <c r="C969" s="216" t="s">
        <v>1809</v>
      </c>
      <c r="D969" s="216" t="str">
        <f t="shared" si="25"/>
        <v>WSC42</v>
      </c>
      <c r="E969" t="s">
        <v>760</v>
      </c>
      <c r="F969" s="216" t="str">
        <f t="shared" si="26"/>
        <v>WSC42SRT</v>
      </c>
      <c r="H969" t="s">
        <v>3336</v>
      </c>
      <c r="I969" t="s">
        <v>2378</v>
      </c>
      <c r="J969" t="s">
        <v>800</v>
      </c>
      <c r="K969" t="s">
        <v>809</v>
      </c>
      <c r="L969">
        <v>429.58</v>
      </c>
      <c r="M969">
        <v>152.76</v>
      </c>
      <c r="N969">
        <v>137.47</v>
      </c>
      <c r="O969">
        <v>124.97</v>
      </c>
      <c r="P969">
        <v>118.52</v>
      </c>
      <c r="Q969">
        <v>84</v>
      </c>
      <c r="AU969">
        <v>429.58</v>
      </c>
      <c r="AV969">
        <v>152.76</v>
      </c>
      <c r="AW969">
        <v>137.47</v>
      </c>
      <c r="AX969">
        <v>124.97</v>
      </c>
      <c r="AY969">
        <v>118.52</v>
      </c>
      <c r="AZ969">
        <v>84</v>
      </c>
      <c r="BB969">
        <v>84</v>
      </c>
    </row>
    <row r="970" spans="1:54" x14ac:dyDescent="0.25">
      <c r="A970" t="s">
        <v>3337</v>
      </c>
      <c r="B970" s="216" t="str">
        <f t="shared" si="24"/>
        <v xml:space="preserve">WSU3012SRT   </v>
      </c>
      <c r="C970" s="216" t="s">
        <v>1815</v>
      </c>
      <c r="D970" s="216" t="str">
        <f t="shared" si="25"/>
        <v>WSU3012</v>
      </c>
      <c r="E970" t="s">
        <v>766</v>
      </c>
      <c r="F970" s="216" t="str">
        <f t="shared" si="26"/>
        <v>WSU3012SRT</v>
      </c>
      <c r="H970" t="s">
        <v>3337</v>
      </c>
      <c r="I970" t="s">
        <v>2378</v>
      </c>
      <c r="J970" t="s">
        <v>800</v>
      </c>
      <c r="K970" t="s">
        <v>809</v>
      </c>
      <c r="L970">
        <v>297.64</v>
      </c>
      <c r="M970">
        <v>105.84</v>
      </c>
      <c r="N970">
        <v>95.25</v>
      </c>
      <c r="O970">
        <v>86.58</v>
      </c>
      <c r="P970">
        <v>82.12</v>
      </c>
      <c r="Q970">
        <v>32</v>
      </c>
      <c r="AU970">
        <v>297.64</v>
      </c>
      <c r="AV970">
        <v>105.84</v>
      </c>
      <c r="AW970">
        <v>95.25</v>
      </c>
      <c r="AX970">
        <v>86.58</v>
      </c>
      <c r="AY970">
        <v>82.12</v>
      </c>
      <c r="AZ970">
        <v>32</v>
      </c>
      <c r="BB970">
        <v>32</v>
      </c>
    </row>
    <row r="971" spans="1:54" x14ac:dyDescent="0.25">
      <c r="A971" t="s">
        <v>3338</v>
      </c>
      <c r="B971" s="216" t="str">
        <f t="shared" si="24"/>
        <v xml:space="preserve">WSU301224SRT </v>
      </c>
      <c r="C971" s="216" t="s">
        <v>1814</v>
      </c>
      <c r="D971" s="216" t="str">
        <f t="shared" si="25"/>
        <v>WSU301224</v>
      </c>
      <c r="E971" t="s">
        <v>765</v>
      </c>
      <c r="F971" s="216" t="str">
        <f t="shared" si="26"/>
        <v>WSU301224SRT</v>
      </c>
      <c r="H971" t="s">
        <v>3338</v>
      </c>
      <c r="I971" t="s">
        <v>2378</v>
      </c>
      <c r="J971" t="s">
        <v>800</v>
      </c>
      <c r="K971" t="s">
        <v>809</v>
      </c>
      <c r="L971">
        <v>334.8</v>
      </c>
      <c r="M971">
        <v>119.06</v>
      </c>
      <c r="N971">
        <v>107.14</v>
      </c>
      <c r="O971">
        <v>97.39</v>
      </c>
      <c r="P971">
        <v>92.37</v>
      </c>
      <c r="Q971">
        <v>48</v>
      </c>
      <c r="AU971">
        <v>334.8</v>
      </c>
      <c r="AV971">
        <v>119.06</v>
      </c>
      <c r="AW971">
        <v>107.14</v>
      </c>
      <c r="AX971">
        <v>97.39</v>
      </c>
      <c r="AY971">
        <v>92.37</v>
      </c>
      <c r="AZ971">
        <v>48</v>
      </c>
      <c r="BB971">
        <v>48</v>
      </c>
    </row>
    <row r="972" spans="1:54" x14ac:dyDescent="0.25">
      <c r="A972" t="s">
        <v>3339</v>
      </c>
      <c r="B972" s="216" t="str">
        <f t="shared" si="24"/>
        <v xml:space="preserve">WSU3015SRT   </v>
      </c>
      <c r="C972" s="216" t="s">
        <v>1817</v>
      </c>
      <c r="D972" s="216" t="str">
        <f t="shared" si="25"/>
        <v>WSU3015</v>
      </c>
      <c r="E972" t="s">
        <v>768</v>
      </c>
      <c r="F972" s="216" t="str">
        <f t="shared" si="26"/>
        <v>WSU3015SRT</v>
      </c>
      <c r="H972" t="s">
        <v>3339</v>
      </c>
      <c r="I972" t="s">
        <v>2378</v>
      </c>
      <c r="J972" t="s">
        <v>800</v>
      </c>
      <c r="K972" t="s">
        <v>809</v>
      </c>
      <c r="L972">
        <v>309.22000000000003</v>
      </c>
      <c r="M972">
        <v>109.96</v>
      </c>
      <c r="N972">
        <v>98.95</v>
      </c>
      <c r="O972">
        <v>89.95</v>
      </c>
      <c r="P972">
        <v>85.31</v>
      </c>
      <c r="Q972">
        <v>35</v>
      </c>
      <c r="AU972">
        <v>309.22000000000003</v>
      </c>
      <c r="AV972">
        <v>109.96</v>
      </c>
      <c r="AW972">
        <v>98.95</v>
      </c>
      <c r="AX972">
        <v>89.95</v>
      </c>
      <c r="AY972">
        <v>85.31</v>
      </c>
      <c r="AZ972">
        <v>35</v>
      </c>
      <c r="BB972">
        <v>35</v>
      </c>
    </row>
    <row r="973" spans="1:54" x14ac:dyDescent="0.25">
      <c r="A973" t="s">
        <v>3340</v>
      </c>
      <c r="B973" s="216" t="str">
        <f t="shared" si="24"/>
        <v xml:space="preserve">WSU301524SRT </v>
      </c>
      <c r="C973" s="216" t="s">
        <v>1816</v>
      </c>
      <c r="D973" s="216" t="str">
        <f t="shared" si="25"/>
        <v>WSU301524</v>
      </c>
      <c r="E973" t="s">
        <v>767</v>
      </c>
      <c r="F973" s="216" t="str">
        <f t="shared" si="26"/>
        <v>WSU301524SRT</v>
      </c>
      <c r="H973" t="s">
        <v>3340</v>
      </c>
      <c r="I973" t="s">
        <v>2378</v>
      </c>
      <c r="J973" t="s">
        <v>800</v>
      </c>
      <c r="K973" t="s">
        <v>809</v>
      </c>
      <c r="L973">
        <v>342.97</v>
      </c>
      <c r="M973">
        <v>121.96</v>
      </c>
      <c r="N973">
        <v>109.75</v>
      </c>
      <c r="O973">
        <v>99.77</v>
      </c>
      <c r="P973">
        <v>94.63</v>
      </c>
      <c r="Q973">
        <v>51</v>
      </c>
      <c r="AU973">
        <v>342.97</v>
      </c>
      <c r="AV973">
        <v>121.96</v>
      </c>
      <c r="AW973">
        <v>109.75</v>
      </c>
      <c r="AX973">
        <v>99.77</v>
      </c>
      <c r="AY973">
        <v>94.63</v>
      </c>
      <c r="AZ973">
        <v>51</v>
      </c>
      <c r="BB973">
        <v>51</v>
      </c>
    </row>
    <row r="974" spans="1:54" x14ac:dyDescent="0.25">
      <c r="A974" t="s">
        <v>3341</v>
      </c>
      <c r="B974" s="216" t="str">
        <f t="shared" si="24"/>
        <v xml:space="preserve">WSU3018SRT   </v>
      </c>
      <c r="C974" s="216" t="s">
        <v>1819</v>
      </c>
      <c r="D974" s="216" t="str">
        <f t="shared" si="25"/>
        <v>WSU3018</v>
      </c>
      <c r="E974" t="s">
        <v>770</v>
      </c>
      <c r="F974" s="216" t="str">
        <f t="shared" si="26"/>
        <v>WSU3018SRT</v>
      </c>
      <c r="H974" t="s">
        <v>3341</v>
      </c>
      <c r="I974" t="s">
        <v>2378</v>
      </c>
      <c r="J974" t="s">
        <v>800</v>
      </c>
      <c r="K974" t="s">
        <v>809</v>
      </c>
      <c r="L974">
        <v>404.57</v>
      </c>
      <c r="M974">
        <v>143.87</v>
      </c>
      <c r="N974">
        <v>129.46</v>
      </c>
      <c r="O974">
        <v>117.69</v>
      </c>
      <c r="P974">
        <v>111.62</v>
      </c>
      <c r="Q974">
        <v>39</v>
      </c>
      <c r="AU974">
        <v>404.57</v>
      </c>
      <c r="AV974">
        <v>143.87</v>
      </c>
      <c r="AW974">
        <v>129.46</v>
      </c>
      <c r="AX974">
        <v>117.69</v>
      </c>
      <c r="AY974">
        <v>111.62</v>
      </c>
      <c r="AZ974">
        <v>39</v>
      </c>
      <c r="BB974">
        <v>39</v>
      </c>
    </row>
    <row r="975" spans="1:54" x14ac:dyDescent="0.25">
      <c r="A975" t="s">
        <v>3342</v>
      </c>
      <c r="B975" s="216" t="str">
        <f t="shared" si="24"/>
        <v xml:space="preserve">WSU301824SRT </v>
      </c>
      <c r="C975" s="216" t="s">
        <v>1818</v>
      </c>
      <c r="D975" s="216" t="str">
        <f t="shared" si="25"/>
        <v>WSU301824</v>
      </c>
      <c r="E975" t="s">
        <v>769</v>
      </c>
      <c r="F975" s="216" t="str">
        <f t="shared" si="26"/>
        <v>WSU301824SRT</v>
      </c>
      <c r="H975" t="s">
        <v>3342</v>
      </c>
      <c r="I975" t="s">
        <v>2378</v>
      </c>
      <c r="J975" t="s">
        <v>800</v>
      </c>
      <c r="K975" t="s">
        <v>809</v>
      </c>
      <c r="L975">
        <v>442.25</v>
      </c>
      <c r="M975">
        <v>157.26</v>
      </c>
      <c r="N975">
        <v>141.52000000000001</v>
      </c>
      <c r="O975">
        <v>128.65</v>
      </c>
      <c r="P975">
        <v>122.02</v>
      </c>
      <c r="Q975">
        <v>57</v>
      </c>
      <c r="AU975">
        <v>442.25</v>
      </c>
      <c r="AV975">
        <v>157.26</v>
      </c>
      <c r="AW975">
        <v>141.52000000000001</v>
      </c>
      <c r="AX975">
        <v>128.65</v>
      </c>
      <c r="AY975">
        <v>122.02</v>
      </c>
      <c r="AZ975">
        <v>57</v>
      </c>
      <c r="BB975">
        <v>57</v>
      </c>
    </row>
    <row r="976" spans="1:54" x14ac:dyDescent="0.25">
      <c r="A976" t="s">
        <v>3343</v>
      </c>
      <c r="B976" s="216" t="str">
        <f t="shared" si="24"/>
        <v xml:space="preserve">WSU3021SRT   </v>
      </c>
      <c r="C976" s="216" t="s">
        <v>1821</v>
      </c>
      <c r="D976" s="216" t="str">
        <f t="shared" si="25"/>
        <v>WSU3021</v>
      </c>
      <c r="E976" t="s">
        <v>772</v>
      </c>
      <c r="F976" s="216" t="str">
        <f t="shared" si="26"/>
        <v>WSU3021SRT</v>
      </c>
      <c r="H976" t="s">
        <v>3343</v>
      </c>
      <c r="I976" t="s">
        <v>2378</v>
      </c>
      <c r="J976" t="s">
        <v>800</v>
      </c>
      <c r="K976" t="s">
        <v>809</v>
      </c>
      <c r="L976">
        <v>442.49</v>
      </c>
      <c r="M976">
        <v>157.35</v>
      </c>
      <c r="N976">
        <v>141.6</v>
      </c>
      <c r="O976">
        <v>128.72</v>
      </c>
      <c r="P976">
        <v>122.08</v>
      </c>
      <c r="Q976">
        <v>46</v>
      </c>
      <c r="AU976">
        <v>442.49</v>
      </c>
      <c r="AV976">
        <v>157.35</v>
      </c>
      <c r="AW976">
        <v>141.6</v>
      </c>
      <c r="AX976">
        <v>128.72</v>
      </c>
      <c r="AY976">
        <v>122.08</v>
      </c>
      <c r="AZ976">
        <v>46</v>
      </c>
      <c r="BB976">
        <v>46</v>
      </c>
    </row>
    <row r="977" spans="1:54" x14ac:dyDescent="0.25">
      <c r="A977" t="s">
        <v>3344</v>
      </c>
      <c r="B977" s="216" t="str">
        <f t="shared" si="24"/>
        <v xml:space="preserve">WSU302124SRT </v>
      </c>
      <c r="C977" s="216" t="s">
        <v>1820</v>
      </c>
      <c r="D977" s="216" t="str">
        <f t="shared" si="25"/>
        <v>WSU302124</v>
      </c>
      <c r="E977" t="s">
        <v>771</v>
      </c>
      <c r="F977" s="216" t="str">
        <f t="shared" si="26"/>
        <v>WSU302124SRT</v>
      </c>
      <c r="H977" t="s">
        <v>3344</v>
      </c>
      <c r="I977" t="s">
        <v>2378</v>
      </c>
      <c r="J977" t="s">
        <v>800</v>
      </c>
      <c r="K977" t="s">
        <v>809</v>
      </c>
      <c r="L977">
        <v>473.88</v>
      </c>
      <c r="M977">
        <v>168.51</v>
      </c>
      <c r="N977">
        <v>151.63999999999999</v>
      </c>
      <c r="O977">
        <v>137.85</v>
      </c>
      <c r="P977">
        <v>130.74</v>
      </c>
      <c r="Q977">
        <v>62</v>
      </c>
      <c r="AU977">
        <v>473.88</v>
      </c>
      <c r="AV977">
        <v>168.51</v>
      </c>
      <c r="AW977">
        <v>151.63999999999999</v>
      </c>
      <c r="AX977">
        <v>137.85</v>
      </c>
      <c r="AY977">
        <v>130.74</v>
      </c>
      <c r="AZ977">
        <v>62</v>
      </c>
      <c r="BB977">
        <v>62</v>
      </c>
    </row>
    <row r="978" spans="1:54" x14ac:dyDescent="0.25">
      <c r="A978" t="s">
        <v>3345</v>
      </c>
      <c r="B978" s="216" t="str">
        <f t="shared" si="24"/>
        <v xml:space="preserve">WSU3024SRT   </v>
      </c>
      <c r="C978" s="216" t="s">
        <v>1823</v>
      </c>
      <c r="D978" s="216" t="str">
        <f t="shared" si="25"/>
        <v>WSU3024</v>
      </c>
      <c r="E978" t="s">
        <v>774</v>
      </c>
      <c r="F978" s="216" t="str">
        <f t="shared" si="26"/>
        <v>WSU3024SRT</v>
      </c>
      <c r="H978" t="s">
        <v>3345</v>
      </c>
      <c r="I978" t="s">
        <v>2378</v>
      </c>
      <c r="J978" t="s">
        <v>800</v>
      </c>
      <c r="K978" t="s">
        <v>809</v>
      </c>
      <c r="L978">
        <v>696.02</v>
      </c>
      <c r="M978">
        <v>247.51</v>
      </c>
      <c r="N978">
        <v>222.73</v>
      </c>
      <c r="O978">
        <v>202.47</v>
      </c>
      <c r="P978">
        <v>192.03</v>
      </c>
      <c r="Q978">
        <v>50</v>
      </c>
      <c r="AU978">
        <v>696.02</v>
      </c>
      <c r="AV978">
        <v>247.51</v>
      </c>
      <c r="AW978">
        <v>222.73</v>
      </c>
      <c r="AX978">
        <v>202.47</v>
      </c>
      <c r="AY978">
        <v>192.03</v>
      </c>
      <c r="AZ978">
        <v>50</v>
      </c>
      <c r="BB978">
        <v>50</v>
      </c>
    </row>
    <row r="979" spans="1:54" x14ac:dyDescent="0.25">
      <c r="A979" t="s">
        <v>3346</v>
      </c>
      <c r="B979" s="216" t="str">
        <f t="shared" si="24"/>
        <v xml:space="preserve">WSU302424SRT </v>
      </c>
      <c r="C979" s="216" t="s">
        <v>1822</v>
      </c>
      <c r="D979" s="216" t="str">
        <f t="shared" si="25"/>
        <v>WSU302424</v>
      </c>
      <c r="E979" t="s">
        <v>773</v>
      </c>
      <c r="F979" s="216" t="str">
        <f t="shared" si="26"/>
        <v>WSU302424SRT</v>
      </c>
      <c r="H979" t="s">
        <v>3346</v>
      </c>
      <c r="I979" t="s">
        <v>2378</v>
      </c>
      <c r="J979" t="s">
        <v>800</v>
      </c>
      <c r="K979" t="s">
        <v>809</v>
      </c>
      <c r="L979">
        <v>727.4</v>
      </c>
      <c r="M979">
        <v>258.66000000000003</v>
      </c>
      <c r="N979">
        <v>232.77</v>
      </c>
      <c r="O979">
        <v>211.6</v>
      </c>
      <c r="P979">
        <v>200.69</v>
      </c>
      <c r="Q979">
        <v>66</v>
      </c>
      <c r="AU979">
        <v>727.4</v>
      </c>
      <c r="AV979">
        <v>258.66000000000003</v>
      </c>
      <c r="AW979">
        <v>232.77</v>
      </c>
      <c r="AX979">
        <v>211.6</v>
      </c>
      <c r="AY979">
        <v>200.69</v>
      </c>
      <c r="AZ979">
        <v>66</v>
      </c>
      <c r="BB979">
        <v>66</v>
      </c>
    </row>
    <row r="980" spans="1:54" x14ac:dyDescent="0.25">
      <c r="A980" t="s">
        <v>3347</v>
      </c>
      <c r="B980" s="216" t="str">
        <f t="shared" si="24"/>
        <v xml:space="preserve">WSU3312SRT   </v>
      </c>
      <c r="C980" s="216" t="s">
        <v>1825</v>
      </c>
      <c r="D980" s="216" t="str">
        <f t="shared" si="25"/>
        <v>WSU3312</v>
      </c>
      <c r="E980" t="s">
        <v>776</v>
      </c>
      <c r="F980" s="216" t="str">
        <f t="shared" si="26"/>
        <v>WSU3312SRT</v>
      </c>
      <c r="H980" t="s">
        <v>3347</v>
      </c>
      <c r="I980" t="s">
        <v>2378</v>
      </c>
      <c r="J980" t="s">
        <v>800</v>
      </c>
      <c r="K980" t="s">
        <v>809</v>
      </c>
      <c r="L980">
        <v>307.64999999999998</v>
      </c>
      <c r="M980">
        <v>109.4</v>
      </c>
      <c r="N980">
        <v>98.45</v>
      </c>
      <c r="O980">
        <v>89.5</v>
      </c>
      <c r="P980">
        <v>84.88</v>
      </c>
      <c r="Q980">
        <v>34</v>
      </c>
      <c r="AU980">
        <v>307.64999999999998</v>
      </c>
      <c r="AV980">
        <v>109.4</v>
      </c>
      <c r="AW980">
        <v>98.45</v>
      </c>
      <c r="AX980">
        <v>89.5</v>
      </c>
      <c r="AY980">
        <v>84.88</v>
      </c>
      <c r="AZ980">
        <v>34</v>
      </c>
      <c r="BB980">
        <v>34</v>
      </c>
    </row>
    <row r="981" spans="1:54" x14ac:dyDescent="0.25">
      <c r="A981" t="s">
        <v>3348</v>
      </c>
      <c r="B981" s="216" t="str">
        <f t="shared" si="24"/>
        <v xml:space="preserve">WSU331224SRT </v>
      </c>
      <c r="C981" s="216" t="s">
        <v>1824</v>
      </c>
      <c r="D981" s="216" t="str">
        <f t="shared" si="25"/>
        <v>WSU331224</v>
      </c>
      <c r="E981" t="s">
        <v>775</v>
      </c>
      <c r="F981" s="216" t="str">
        <f t="shared" si="26"/>
        <v>WSU331224SRT</v>
      </c>
      <c r="H981" t="s">
        <v>3348</v>
      </c>
      <c r="I981" t="s">
        <v>2378</v>
      </c>
      <c r="J981" t="s">
        <v>800</v>
      </c>
      <c r="K981" t="s">
        <v>809</v>
      </c>
      <c r="L981">
        <v>343.76</v>
      </c>
      <c r="M981">
        <v>122.24</v>
      </c>
      <c r="N981">
        <v>110</v>
      </c>
      <c r="O981">
        <v>100</v>
      </c>
      <c r="P981">
        <v>94.84</v>
      </c>
      <c r="Q981">
        <v>52</v>
      </c>
      <c r="AU981">
        <v>343.76</v>
      </c>
      <c r="AV981">
        <v>122.24</v>
      </c>
      <c r="AW981">
        <v>110</v>
      </c>
      <c r="AX981">
        <v>100</v>
      </c>
      <c r="AY981">
        <v>94.84</v>
      </c>
      <c r="AZ981">
        <v>52</v>
      </c>
      <c r="BB981">
        <v>52</v>
      </c>
    </row>
    <row r="982" spans="1:54" x14ac:dyDescent="0.25">
      <c r="A982" t="s">
        <v>3349</v>
      </c>
      <c r="B982" s="216" t="str">
        <f t="shared" si="24"/>
        <v xml:space="preserve">WSU3315SRT   </v>
      </c>
      <c r="C982" s="216" t="s">
        <v>1827</v>
      </c>
      <c r="D982" s="216" t="str">
        <f t="shared" si="25"/>
        <v>WSU3315</v>
      </c>
      <c r="E982" t="s">
        <v>778</v>
      </c>
      <c r="F982" s="216" t="str">
        <f t="shared" si="26"/>
        <v>WSU3315SRT</v>
      </c>
      <c r="H982" t="s">
        <v>3349</v>
      </c>
      <c r="I982" t="s">
        <v>2378</v>
      </c>
      <c r="J982" t="s">
        <v>800</v>
      </c>
      <c r="K982" t="s">
        <v>809</v>
      </c>
      <c r="L982">
        <v>397.22</v>
      </c>
      <c r="M982">
        <v>141.25</v>
      </c>
      <c r="N982">
        <v>127.11</v>
      </c>
      <c r="O982">
        <v>115.55</v>
      </c>
      <c r="P982">
        <v>109.59</v>
      </c>
      <c r="Q982">
        <v>37</v>
      </c>
      <c r="AU982">
        <v>397.22</v>
      </c>
      <c r="AV982">
        <v>141.25</v>
      </c>
      <c r="AW982">
        <v>127.11</v>
      </c>
      <c r="AX982">
        <v>115.55</v>
      </c>
      <c r="AY982">
        <v>109.59</v>
      </c>
      <c r="AZ982">
        <v>37</v>
      </c>
      <c r="BB982">
        <v>37</v>
      </c>
    </row>
    <row r="983" spans="1:54" x14ac:dyDescent="0.25">
      <c r="A983" t="s">
        <v>3350</v>
      </c>
      <c r="B983" s="216" t="str">
        <f t="shared" si="24"/>
        <v xml:space="preserve">WSU331524SRT </v>
      </c>
      <c r="C983" s="216" t="s">
        <v>1826</v>
      </c>
      <c r="D983" s="216" t="str">
        <f t="shared" si="25"/>
        <v>WSU331524</v>
      </c>
      <c r="E983" t="s">
        <v>777</v>
      </c>
      <c r="F983" s="216" t="str">
        <f t="shared" si="26"/>
        <v>WSU331524SRT</v>
      </c>
      <c r="H983" t="s">
        <v>3350</v>
      </c>
      <c r="I983" t="s">
        <v>2378</v>
      </c>
      <c r="J983" t="s">
        <v>800</v>
      </c>
      <c r="K983" t="s">
        <v>809</v>
      </c>
      <c r="L983">
        <v>435.7</v>
      </c>
      <c r="M983">
        <v>154.94</v>
      </c>
      <c r="N983">
        <v>139.41999999999999</v>
      </c>
      <c r="O983">
        <v>126.75</v>
      </c>
      <c r="P983">
        <v>120.21</v>
      </c>
      <c r="Q983">
        <v>56</v>
      </c>
      <c r="AU983">
        <v>435.7</v>
      </c>
      <c r="AV983">
        <v>154.94</v>
      </c>
      <c r="AW983">
        <v>139.41999999999999</v>
      </c>
      <c r="AX983">
        <v>126.75</v>
      </c>
      <c r="AY983">
        <v>120.21</v>
      </c>
      <c r="AZ983">
        <v>56</v>
      </c>
      <c r="BB983">
        <v>56</v>
      </c>
    </row>
    <row r="984" spans="1:54" x14ac:dyDescent="0.25">
      <c r="A984" t="s">
        <v>3351</v>
      </c>
      <c r="B984" s="216" t="str">
        <f t="shared" si="24"/>
        <v xml:space="preserve">WSU3318SRT   </v>
      </c>
      <c r="C984" s="216" t="s">
        <v>1829</v>
      </c>
      <c r="D984" s="216" t="str">
        <f t="shared" si="25"/>
        <v>WSU3318</v>
      </c>
      <c r="E984" t="s">
        <v>780</v>
      </c>
      <c r="F984" s="216" t="str">
        <f t="shared" si="26"/>
        <v>WSU3318SRT</v>
      </c>
      <c r="H984" t="s">
        <v>3351</v>
      </c>
      <c r="I984" t="s">
        <v>2378</v>
      </c>
      <c r="J984" t="s">
        <v>800</v>
      </c>
      <c r="K984" t="s">
        <v>809</v>
      </c>
      <c r="L984">
        <v>424.37</v>
      </c>
      <c r="M984">
        <v>150.91</v>
      </c>
      <c r="N984">
        <v>135.80000000000001</v>
      </c>
      <c r="O984">
        <v>123.45</v>
      </c>
      <c r="P984">
        <v>117.08</v>
      </c>
      <c r="Q984">
        <v>40</v>
      </c>
      <c r="AU984">
        <v>424.37</v>
      </c>
      <c r="AV984">
        <v>150.91</v>
      </c>
      <c r="AW984">
        <v>135.80000000000001</v>
      </c>
      <c r="AX984">
        <v>123.45</v>
      </c>
      <c r="AY984">
        <v>117.08</v>
      </c>
      <c r="AZ984">
        <v>40</v>
      </c>
      <c r="BB984">
        <v>40</v>
      </c>
    </row>
    <row r="985" spans="1:54" x14ac:dyDescent="0.25">
      <c r="A985" t="s">
        <v>3352</v>
      </c>
      <c r="B985" s="216" t="str">
        <f t="shared" si="24"/>
        <v xml:space="preserve">WSU331824SRT </v>
      </c>
      <c r="C985" s="216" t="s">
        <v>1828</v>
      </c>
      <c r="D985" s="216" t="str">
        <f t="shared" si="25"/>
        <v>WSU331824</v>
      </c>
      <c r="E985" t="s">
        <v>779</v>
      </c>
      <c r="F985" s="216" t="str">
        <f t="shared" si="26"/>
        <v>WSU331824SRT</v>
      </c>
      <c r="H985" t="s">
        <v>3352</v>
      </c>
      <c r="I985" t="s">
        <v>2378</v>
      </c>
      <c r="J985" t="s">
        <v>800</v>
      </c>
      <c r="K985" t="s">
        <v>809</v>
      </c>
      <c r="L985">
        <v>465.21</v>
      </c>
      <c r="M985">
        <v>165.43</v>
      </c>
      <c r="N985">
        <v>148.87</v>
      </c>
      <c r="O985">
        <v>135.33000000000001</v>
      </c>
      <c r="P985">
        <v>128.35</v>
      </c>
      <c r="Q985">
        <v>61</v>
      </c>
      <c r="AU985">
        <v>465.21</v>
      </c>
      <c r="AV985">
        <v>165.43</v>
      </c>
      <c r="AW985">
        <v>148.87</v>
      </c>
      <c r="AX985">
        <v>135.33000000000001</v>
      </c>
      <c r="AY985">
        <v>128.35</v>
      </c>
      <c r="AZ985">
        <v>61</v>
      </c>
      <c r="BB985">
        <v>61</v>
      </c>
    </row>
    <row r="986" spans="1:54" x14ac:dyDescent="0.25">
      <c r="A986" t="s">
        <v>3353</v>
      </c>
      <c r="B986" s="216" t="str">
        <f t="shared" si="24"/>
        <v xml:space="preserve">WSU3321SRT   </v>
      </c>
      <c r="C986" s="216" t="s">
        <v>1831</v>
      </c>
      <c r="D986" s="216" t="str">
        <f t="shared" si="25"/>
        <v>WSU3321</v>
      </c>
      <c r="E986" t="s">
        <v>782</v>
      </c>
      <c r="F986" s="216" t="str">
        <f t="shared" si="26"/>
        <v>WSU3321SRT</v>
      </c>
      <c r="H986" t="s">
        <v>3353</v>
      </c>
      <c r="I986" t="s">
        <v>2378</v>
      </c>
      <c r="J986" t="s">
        <v>800</v>
      </c>
      <c r="K986" t="s">
        <v>809</v>
      </c>
      <c r="L986">
        <v>573.05999999999995</v>
      </c>
      <c r="M986">
        <v>203.78</v>
      </c>
      <c r="N986">
        <v>183.38</v>
      </c>
      <c r="O986">
        <v>166.7</v>
      </c>
      <c r="P986">
        <v>158.11000000000001</v>
      </c>
      <c r="Q986">
        <v>51</v>
      </c>
      <c r="AU986">
        <v>573.05999999999995</v>
      </c>
      <c r="AV986">
        <v>203.78</v>
      </c>
      <c r="AW986">
        <v>183.38</v>
      </c>
      <c r="AX986">
        <v>166.7</v>
      </c>
      <c r="AY986">
        <v>158.11000000000001</v>
      </c>
      <c r="AZ986">
        <v>51</v>
      </c>
      <c r="BB986">
        <v>51</v>
      </c>
    </row>
    <row r="987" spans="1:54" x14ac:dyDescent="0.25">
      <c r="A987" t="s">
        <v>3354</v>
      </c>
      <c r="B987" s="216" t="str">
        <f t="shared" si="24"/>
        <v xml:space="preserve">WSU332124SRT </v>
      </c>
      <c r="C987" s="216" t="s">
        <v>1830</v>
      </c>
      <c r="D987" s="216" t="str">
        <f t="shared" si="25"/>
        <v>WSU332124</v>
      </c>
      <c r="E987" t="s">
        <v>781</v>
      </c>
      <c r="F987" s="216" t="str">
        <f t="shared" si="26"/>
        <v>WSU332124SRT</v>
      </c>
      <c r="H987" t="s">
        <v>3354</v>
      </c>
      <c r="I987" t="s">
        <v>2378</v>
      </c>
      <c r="J987" t="s">
        <v>800</v>
      </c>
      <c r="K987" t="s">
        <v>809</v>
      </c>
      <c r="L987">
        <v>629.82000000000005</v>
      </c>
      <c r="M987">
        <v>223.96</v>
      </c>
      <c r="N987">
        <v>201.54</v>
      </c>
      <c r="O987">
        <v>183.22</v>
      </c>
      <c r="P987">
        <v>173.77</v>
      </c>
      <c r="Q987">
        <v>79</v>
      </c>
      <c r="AU987">
        <v>629.82000000000005</v>
      </c>
      <c r="AV987">
        <v>223.96</v>
      </c>
      <c r="AW987">
        <v>201.54</v>
      </c>
      <c r="AX987">
        <v>183.22</v>
      </c>
      <c r="AY987">
        <v>173.77</v>
      </c>
      <c r="AZ987">
        <v>79</v>
      </c>
      <c r="BB987">
        <v>79</v>
      </c>
    </row>
    <row r="988" spans="1:54" x14ac:dyDescent="0.25">
      <c r="A988" t="s">
        <v>3355</v>
      </c>
      <c r="B988" s="216" t="str">
        <f t="shared" si="24"/>
        <v xml:space="preserve">WSU3324SRT   </v>
      </c>
      <c r="C988" s="216" t="s">
        <v>1833</v>
      </c>
      <c r="D988" s="216" t="str">
        <f t="shared" si="25"/>
        <v>WSU3324</v>
      </c>
      <c r="E988" t="s">
        <v>784</v>
      </c>
      <c r="F988" s="216" t="str">
        <f t="shared" si="26"/>
        <v>WSU3324SRT</v>
      </c>
      <c r="H988" t="s">
        <v>3355</v>
      </c>
      <c r="I988" t="s">
        <v>2378</v>
      </c>
      <c r="J988" t="s">
        <v>800</v>
      </c>
      <c r="K988" t="s">
        <v>809</v>
      </c>
      <c r="L988">
        <v>708.38</v>
      </c>
      <c r="M988">
        <v>251.9</v>
      </c>
      <c r="N988">
        <v>226.68</v>
      </c>
      <c r="O988">
        <v>206.07</v>
      </c>
      <c r="P988">
        <v>195.44</v>
      </c>
      <c r="Q988">
        <v>54</v>
      </c>
      <c r="AU988">
        <v>708.38</v>
      </c>
      <c r="AV988">
        <v>251.9</v>
      </c>
      <c r="AW988">
        <v>226.68</v>
      </c>
      <c r="AX988">
        <v>206.07</v>
      </c>
      <c r="AY988">
        <v>195.44</v>
      </c>
      <c r="AZ988">
        <v>54</v>
      </c>
      <c r="BB988">
        <v>54</v>
      </c>
    </row>
    <row r="989" spans="1:54" x14ac:dyDescent="0.25">
      <c r="A989" t="s">
        <v>3356</v>
      </c>
      <c r="B989" s="216" t="str">
        <f t="shared" si="24"/>
        <v xml:space="preserve">WSU332424SRT </v>
      </c>
      <c r="C989" s="216" t="s">
        <v>1832</v>
      </c>
      <c r="D989" s="216" t="str">
        <f t="shared" si="25"/>
        <v>WSU332424</v>
      </c>
      <c r="E989" t="s">
        <v>783</v>
      </c>
      <c r="F989" s="216" t="str">
        <f t="shared" si="26"/>
        <v>WSU332424SRT</v>
      </c>
      <c r="H989" t="s">
        <v>3356</v>
      </c>
      <c r="I989" t="s">
        <v>2378</v>
      </c>
      <c r="J989" t="s">
        <v>800</v>
      </c>
      <c r="K989" t="s">
        <v>809</v>
      </c>
      <c r="L989">
        <v>742.13</v>
      </c>
      <c r="M989">
        <v>263.89999999999998</v>
      </c>
      <c r="N989">
        <v>237.48</v>
      </c>
      <c r="O989">
        <v>215.89</v>
      </c>
      <c r="P989">
        <v>204.75</v>
      </c>
      <c r="Q989">
        <v>70</v>
      </c>
      <c r="AU989">
        <v>742.13</v>
      </c>
      <c r="AV989">
        <v>263.89999999999998</v>
      </c>
      <c r="AW989">
        <v>237.48</v>
      </c>
      <c r="AX989">
        <v>215.89</v>
      </c>
      <c r="AY989">
        <v>204.75</v>
      </c>
      <c r="AZ989">
        <v>70</v>
      </c>
      <c r="BB989">
        <v>70</v>
      </c>
    </row>
    <row r="990" spans="1:54" x14ac:dyDescent="0.25">
      <c r="A990" t="s">
        <v>3357</v>
      </c>
      <c r="B990" s="216" t="str">
        <f t="shared" si="24"/>
        <v xml:space="preserve">WSU3612SRT   </v>
      </c>
      <c r="C990" s="216" t="s">
        <v>1835</v>
      </c>
      <c r="D990" s="216" t="str">
        <f t="shared" si="25"/>
        <v>WSU3612</v>
      </c>
      <c r="E990" t="s">
        <v>786</v>
      </c>
      <c r="F990" s="216" t="str">
        <f t="shared" si="26"/>
        <v>WSU3612SRT</v>
      </c>
      <c r="H990" t="s">
        <v>3357</v>
      </c>
      <c r="I990" t="s">
        <v>2378</v>
      </c>
      <c r="J990" t="s">
        <v>800</v>
      </c>
      <c r="K990" t="s">
        <v>809</v>
      </c>
      <c r="L990">
        <v>329.81</v>
      </c>
      <c r="M990">
        <v>117.28</v>
      </c>
      <c r="N990">
        <v>105.54</v>
      </c>
      <c r="O990">
        <v>95.94</v>
      </c>
      <c r="P990">
        <v>91</v>
      </c>
      <c r="Q990">
        <v>37</v>
      </c>
      <c r="AU990">
        <v>329.81</v>
      </c>
      <c r="AV990">
        <v>117.28</v>
      </c>
      <c r="AW990">
        <v>105.54</v>
      </c>
      <c r="AX990">
        <v>95.94</v>
      </c>
      <c r="AY990">
        <v>91</v>
      </c>
      <c r="AZ990">
        <v>37</v>
      </c>
      <c r="BB990">
        <v>37</v>
      </c>
    </row>
    <row r="991" spans="1:54" x14ac:dyDescent="0.25">
      <c r="A991" t="s">
        <v>3358</v>
      </c>
      <c r="B991" s="216" t="str">
        <f t="shared" si="24"/>
        <v xml:space="preserve">WSU361224SRT </v>
      </c>
      <c r="C991" s="216" t="s">
        <v>1834</v>
      </c>
      <c r="D991" s="216" t="str">
        <f t="shared" si="25"/>
        <v>WSU361224</v>
      </c>
      <c r="E991" t="s">
        <v>785</v>
      </c>
      <c r="F991" s="216" t="str">
        <f t="shared" si="26"/>
        <v>WSU361224SRT</v>
      </c>
      <c r="H991" t="s">
        <v>3358</v>
      </c>
      <c r="I991" t="s">
        <v>2378</v>
      </c>
      <c r="J991" t="s">
        <v>800</v>
      </c>
      <c r="K991" t="s">
        <v>809</v>
      </c>
      <c r="L991">
        <v>365.92</v>
      </c>
      <c r="M991">
        <v>130.12</v>
      </c>
      <c r="N991">
        <v>117.09</v>
      </c>
      <c r="O991">
        <v>106.45</v>
      </c>
      <c r="P991">
        <v>100.96</v>
      </c>
      <c r="Q991">
        <v>55</v>
      </c>
      <c r="AU991">
        <v>365.92</v>
      </c>
      <c r="AV991">
        <v>130.12</v>
      </c>
      <c r="AW991">
        <v>117.09</v>
      </c>
      <c r="AX991">
        <v>106.45</v>
      </c>
      <c r="AY991">
        <v>100.96</v>
      </c>
      <c r="AZ991">
        <v>55</v>
      </c>
      <c r="BB991">
        <v>55</v>
      </c>
    </row>
    <row r="992" spans="1:54" x14ac:dyDescent="0.25">
      <c r="A992" t="s">
        <v>3359</v>
      </c>
      <c r="B992" s="216" t="str">
        <f t="shared" si="24"/>
        <v xml:space="preserve">WSU3615SRT   </v>
      </c>
      <c r="C992" s="216" t="s">
        <v>1837</v>
      </c>
      <c r="D992" s="216" t="str">
        <f t="shared" si="25"/>
        <v>WSU3615</v>
      </c>
      <c r="E992" t="s">
        <v>788</v>
      </c>
      <c r="F992" s="216" t="str">
        <f t="shared" si="26"/>
        <v>WSU3615SRT</v>
      </c>
      <c r="H992" t="s">
        <v>3359</v>
      </c>
      <c r="I992" t="s">
        <v>2378</v>
      </c>
      <c r="J992" t="s">
        <v>800</v>
      </c>
      <c r="K992" t="s">
        <v>809</v>
      </c>
      <c r="L992">
        <v>411.16</v>
      </c>
      <c r="M992">
        <v>146.21</v>
      </c>
      <c r="N992">
        <v>131.57</v>
      </c>
      <c r="O992">
        <v>119.61</v>
      </c>
      <c r="P992">
        <v>113.44</v>
      </c>
      <c r="Q992">
        <v>41</v>
      </c>
      <c r="AU992">
        <v>411.16</v>
      </c>
      <c r="AV992">
        <v>146.21</v>
      </c>
      <c r="AW992">
        <v>131.57</v>
      </c>
      <c r="AX992">
        <v>119.61</v>
      </c>
      <c r="AY992">
        <v>113.44</v>
      </c>
      <c r="AZ992">
        <v>41</v>
      </c>
      <c r="BB992">
        <v>41</v>
      </c>
    </row>
    <row r="993" spans="1:54" x14ac:dyDescent="0.25">
      <c r="A993" t="s">
        <v>3360</v>
      </c>
      <c r="B993" s="216" t="str">
        <f t="shared" si="24"/>
        <v xml:space="preserve">WSU361524SRT </v>
      </c>
      <c r="C993" s="216" t="s">
        <v>1836</v>
      </c>
      <c r="D993" s="216" t="str">
        <f t="shared" si="25"/>
        <v>WSU361524</v>
      </c>
      <c r="E993" t="s">
        <v>787</v>
      </c>
      <c r="F993" s="216" t="str">
        <f t="shared" si="26"/>
        <v>WSU361524SRT</v>
      </c>
      <c r="H993" t="s">
        <v>3360</v>
      </c>
      <c r="I993" t="s">
        <v>2378</v>
      </c>
      <c r="J993" t="s">
        <v>800</v>
      </c>
      <c r="K993" t="s">
        <v>809</v>
      </c>
      <c r="L993">
        <v>449.64</v>
      </c>
      <c r="M993">
        <v>159.88999999999999</v>
      </c>
      <c r="N993">
        <v>143.88999999999999</v>
      </c>
      <c r="O993">
        <v>130.80000000000001</v>
      </c>
      <c r="P993">
        <v>124.06</v>
      </c>
      <c r="Q993">
        <v>60</v>
      </c>
      <c r="AU993">
        <v>449.64</v>
      </c>
      <c r="AV993">
        <v>159.88999999999999</v>
      </c>
      <c r="AW993">
        <v>143.88999999999999</v>
      </c>
      <c r="AX993">
        <v>130.80000000000001</v>
      </c>
      <c r="AY993">
        <v>124.06</v>
      </c>
      <c r="AZ993">
        <v>60</v>
      </c>
      <c r="BB993">
        <v>60</v>
      </c>
    </row>
    <row r="994" spans="1:54" x14ac:dyDescent="0.25">
      <c r="A994" t="s">
        <v>3361</v>
      </c>
      <c r="B994" s="216" t="str">
        <f t="shared" si="24"/>
        <v xml:space="preserve">WSU3618SRT   </v>
      </c>
      <c r="C994" s="216" t="s">
        <v>1839</v>
      </c>
      <c r="D994" s="216" t="str">
        <f t="shared" si="25"/>
        <v>WSU3618</v>
      </c>
      <c r="E994" t="s">
        <v>790</v>
      </c>
      <c r="F994" s="216" t="str">
        <f t="shared" si="26"/>
        <v>WSU3618SRT</v>
      </c>
      <c r="H994" t="s">
        <v>3361</v>
      </c>
      <c r="I994" t="s">
        <v>2378</v>
      </c>
      <c r="J994" t="s">
        <v>800</v>
      </c>
      <c r="K994" t="s">
        <v>809</v>
      </c>
      <c r="L994">
        <v>438.3</v>
      </c>
      <c r="M994">
        <v>155.86000000000001</v>
      </c>
      <c r="N994">
        <v>140.26</v>
      </c>
      <c r="O994">
        <v>127.5</v>
      </c>
      <c r="P994">
        <v>120.93</v>
      </c>
      <c r="Q994">
        <v>45</v>
      </c>
      <c r="AU994">
        <v>438.3</v>
      </c>
      <c r="AV994">
        <v>155.86000000000001</v>
      </c>
      <c r="AW994">
        <v>140.26</v>
      </c>
      <c r="AX994">
        <v>127.5</v>
      </c>
      <c r="AY994">
        <v>120.93</v>
      </c>
      <c r="AZ994">
        <v>45</v>
      </c>
      <c r="BB994">
        <v>45</v>
      </c>
    </row>
    <row r="995" spans="1:54" x14ac:dyDescent="0.25">
      <c r="A995" t="s">
        <v>3362</v>
      </c>
      <c r="B995" s="216" t="str">
        <f t="shared" si="24"/>
        <v xml:space="preserve">WSU361824SRT </v>
      </c>
      <c r="C995" s="216" t="s">
        <v>1838</v>
      </c>
      <c r="D995" s="216" t="str">
        <f t="shared" si="25"/>
        <v>WSU361824</v>
      </c>
      <c r="E995" t="s">
        <v>789</v>
      </c>
      <c r="F995" s="216" t="str">
        <f t="shared" si="26"/>
        <v>WSU361824SRT</v>
      </c>
      <c r="H995" t="s">
        <v>3362</v>
      </c>
      <c r="I995" t="s">
        <v>2378</v>
      </c>
      <c r="J995" t="s">
        <v>800</v>
      </c>
      <c r="K995" t="s">
        <v>809</v>
      </c>
      <c r="L995">
        <v>479.15</v>
      </c>
      <c r="M995">
        <v>170.39</v>
      </c>
      <c r="N995">
        <v>153.33000000000001</v>
      </c>
      <c r="O995">
        <v>139.38999999999999</v>
      </c>
      <c r="P995">
        <v>132.19999999999999</v>
      </c>
      <c r="Q995">
        <v>65</v>
      </c>
      <c r="AU995">
        <v>479.15</v>
      </c>
      <c r="AV995">
        <v>170.39</v>
      </c>
      <c r="AW995">
        <v>153.33000000000001</v>
      </c>
      <c r="AX995">
        <v>139.38999999999999</v>
      </c>
      <c r="AY995">
        <v>132.19999999999999</v>
      </c>
      <c r="AZ995">
        <v>65</v>
      </c>
      <c r="BB995">
        <v>65</v>
      </c>
    </row>
    <row r="996" spans="1:54" x14ac:dyDescent="0.25">
      <c r="A996" t="s">
        <v>3363</v>
      </c>
      <c r="B996" s="216" t="str">
        <f t="shared" si="24"/>
        <v xml:space="preserve">WSU3621SRT   </v>
      </c>
      <c r="C996" s="216" t="s">
        <v>1841</v>
      </c>
      <c r="D996" s="216" t="str">
        <f t="shared" si="25"/>
        <v>WSU3621</v>
      </c>
      <c r="E996" t="s">
        <v>792</v>
      </c>
      <c r="F996" s="216" t="str">
        <f t="shared" si="26"/>
        <v>WSU3621SRT</v>
      </c>
      <c r="H996" t="s">
        <v>3363</v>
      </c>
      <c r="I996" t="s">
        <v>2378</v>
      </c>
      <c r="J996" t="s">
        <v>800</v>
      </c>
      <c r="K996" t="s">
        <v>809</v>
      </c>
      <c r="L996">
        <v>587.08000000000004</v>
      </c>
      <c r="M996">
        <v>208.77</v>
      </c>
      <c r="N996">
        <v>187.87</v>
      </c>
      <c r="O996">
        <v>170.78</v>
      </c>
      <c r="P996">
        <v>161.97999999999999</v>
      </c>
      <c r="Q996">
        <v>55</v>
      </c>
      <c r="AU996">
        <v>587.08000000000004</v>
      </c>
      <c r="AV996">
        <v>208.77</v>
      </c>
      <c r="AW996">
        <v>187.87</v>
      </c>
      <c r="AX996">
        <v>170.78</v>
      </c>
      <c r="AY996">
        <v>161.97999999999999</v>
      </c>
      <c r="AZ996">
        <v>55</v>
      </c>
      <c r="BB996">
        <v>55</v>
      </c>
    </row>
    <row r="997" spans="1:54" x14ac:dyDescent="0.25">
      <c r="A997" t="s">
        <v>3364</v>
      </c>
      <c r="B997" s="216" t="str">
        <f t="shared" si="24"/>
        <v xml:space="preserve">WSU362124SRT </v>
      </c>
      <c r="C997" s="216" t="s">
        <v>1840</v>
      </c>
      <c r="D997" s="216" t="str">
        <f t="shared" si="25"/>
        <v>WSU362124</v>
      </c>
      <c r="E997" t="s">
        <v>791</v>
      </c>
      <c r="F997" s="216" t="str">
        <f t="shared" si="26"/>
        <v>WSU362124SRT</v>
      </c>
      <c r="H997" t="s">
        <v>3364</v>
      </c>
      <c r="I997" t="s">
        <v>2378</v>
      </c>
      <c r="J997" t="s">
        <v>800</v>
      </c>
      <c r="K997" t="s">
        <v>809</v>
      </c>
      <c r="L997">
        <v>644.48</v>
      </c>
      <c r="M997">
        <v>229.18</v>
      </c>
      <c r="N997">
        <v>206.23</v>
      </c>
      <c r="O997">
        <v>187.48</v>
      </c>
      <c r="P997">
        <v>177.81</v>
      </c>
      <c r="Q997">
        <v>83</v>
      </c>
      <c r="AU997">
        <v>644.48</v>
      </c>
      <c r="AV997">
        <v>229.18</v>
      </c>
      <c r="AW997">
        <v>206.23</v>
      </c>
      <c r="AX997">
        <v>187.48</v>
      </c>
      <c r="AY997">
        <v>177.81</v>
      </c>
      <c r="AZ997">
        <v>83</v>
      </c>
      <c r="BB997">
        <v>83</v>
      </c>
    </row>
    <row r="998" spans="1:54" x14ac:dyDescent="0.25">
      <c r="A998" t="s">
        <v>3365</v>
      </c>
      <c r="B998" s="216" t="str">
        <f t="shared" si="24"/>
        <v xml:space="preserve">WSU3624SRT   </v>
      </c>
      <c r="C998" s="216" t="s">
        <v>1843</v>
      </c>
      <c r="D998" s="216" t="str">
        <f t="shared" si="25"/>
        <v>WSU3624</v>
      </c>
      <c r="E998" t="s">
        <v>794</v>
      </c>
      <c r="F998" s="216" t="str">
        <f t="shared" si="26"/>
        <v>WSU3624SRT</v>
      </c>
      <c r="H998" t="s">
        <v>3365</v>
      </c>
      <c r="I998" t="s">
        <v>2378</v>
      </c>
      <c r="J998" t="s">
        <v>800</v>
      </c>
      <c r="K998" t="s">
        <v>809</v>
      </c>
      <c r="L998">
        <v>722.4</v>
      </c>
      <c r="M998">
        <v>256.89</v>
      </c>
      <c r="N998">
        <v>231.17</v>
      </c>
      <c r="O998">
        <v>210.15</v>
      </c>
      <c r="P998">
        <v>199.31</v>
      </c>
      <c r="Q998">
        <v>58</v>
      </c>
      <c r="AU998">
        <v>722.4</v>
      </c>
      <c r="AV998">
        <v>256.89</v>
      </c>
      <c r="AW998">
        <v>231.17</v>
      </c>
      <c r="AX998">
        <v>210.15</v>
      </c>
      <c r="AY998">
        <v>199.31</v>
      </c>
      <c r="AZ998">
        <v>58</v>
      </c>
      <c r="BB998">
        <v>58</v>
      </c>
    </row>
    <row r="999" spans="1:54" x14ac:dyDescent="0.25">
      <c r="A999" t="s">
        <v>3366</v>
      </c>
      <c r="B999" s="216" t="str">
        <f t="shared" si="24"/>
        <v xml:space="preserve">WSU362424SRT </v>
      </c>
      <c r="C999" s="216" t="s">
        <v>1842</v>
      </c>
      <c r="D999" s="216" t="str">
        <f t="shared" si="25"/>
        <v>WSU362424</v>
      </c>
      <c r="E999" t="s">
        <v>793</v>
      </c>
      <c r="F999" s="216" t="str">
        <f t="shared" si="26"/>
        <v>WSU362424SRT</v>
      </c>
      <c r="H999" t="s">
        <v>3366</v>
      </c>
      <c r="I999" t="s">
        <v>2378</v>
      </c>
      <c r="J999" t="s">
        <v>800</v>
      </c>
      <c r="K999" t="s">
        <v>809</v>
      </c>
      <c r="L999">
        <v>783.75</v>
      </c>
      <c r="M999">
        <v>278.7</v>
      </c>
      <c r="N999">
        <v>250.8</v>
      </c>
      <c r="O999">
        <v>227.99</v>
      </c>
      <c r="P999">
        <v>216.24</v>
      </c>
      <c r="Q999">
        <v>88</v>
      </c>
      <c r="AU999">
        <v>783.75</v>
      </c>
      <c r="AV999">
        <v>278.7</v>
      </c>
      <c r="AW999">
        <v>250.8</v>
      </c>
      <c r="AX999">
        <v>227.99</v>
      </c>
      <c r="AY999">
        <v>216.24</v>
      </c>
      <c r="AZ999">
        <v>88</v>
      </c>
      <c r="BB999">
        <v>88</v>
      </c>
    </row>
    <row r="1000" spans="1:54" x14ac:dyDescent="0.25">
      <c r="A1000" t="s">
        <v>3367</v>
      </c>
      <c r="B1000" s="216" t="str">
        <f t="shared" si="24"/>
        <v xml:space="preserve">W0930SRT     </v>
      </c>
      <c r="C1000" s="216" t="s">
        <v>1697</v>
      </c>
      <c r="D1000" s="216" t="str">
        <f t="shared" si="25"/>
        <v>W0930</v>
      </c>
      <c r="E1000" t="s">
        <v>204</v>
      </c>
      <c r="F1000" s="216" t="str">
        <f t="shared" si="26"/>
        <v>W0930SRT</v>
      </c>
      <c r="H1000" t="s">
        <v>3367</v>
      </c>
      <c r="I1000" t="s">
        <v>2378</v>
      </c>
      <c r="J1000" t="s">
        <v>800</v>
      </c>
      <c r="K1000" t="s">
        <v>809</v>
      </c>
      <c r="L1000">
        <v>228.39</v>
      </c>
      <c r="M1000">
        <v>81.22</v>
      </c>
      <c r="N1000">
        <v>73.09</v>
      </c>
      <c r="O1000">
        <v>66.44</v>
      </c>
      <c r="P1000">
        <v>63.01</v>
      </c>
      <c r="Q1000">
        <v>27</v>
      </c>
      <c r="AU1000">
        <v>228.39</v>
      </c>
      <c r="AV1000">
        <v>81.22</v>
      </c>
      <c r="AW1000">
        <v>73.09</v>
      </c>
      <c r="AX1000">
        <v>66.44</v>
      </c>
      <c r="AY1000">
        <v>63.01</v>
      </c>
      <c r="AZ1000">
        <v>27</v>
      </c>
      <c r="BB1000">
        <v>27</v>
      </c>
    </row>
    <row r="1001" spans="1:54" x14ac:dyDescent="0.25">
      <c r="A1001" t="s">
        <v>3368</v>
      </c>
      <c r="B1001" s="216" t="str">
        <f t="shared" si="24"/>
        <v xml:space="preserve">W0936SRT     </v>
      </c>
      <c r="C1001" s="216" t="s">
        <v>1698</v>
      </c>
      <c r="D1001" s="216" t="str">
        <f t="shared" si="25"/>
        <v>W0936</v>
      </c>
      <c r="E1001" t="s">
        <v>226</v>
      </c>
      <c r="F1001" s="216" t="str">
        <f t="shared" si="26"/>
        <v>W0936SRT</v>
      </c>
      <c r="H1001" t="s">
        <v>3368</v>
      </c>
      <c r="I1001" t="s">
        <v>2378</v>
      </c>
      <c r="J1001" t="s">
        <v>800</v>
      </c>
      <c r="K1001" t="s">
        <v>809</v>
      </c>
      <c r="L1001">
        <v>242.62</v>
      </c>
      <c r="M1001">
        <v>86.28</v>
      </c>
      <c r="N1001">
        <v>77.64</v>
      </c>
      <c r="O1001">
        <v>70.58</v>
      </c>
      <c r="P1001">
        <v>66.94</v>
      </c>
      <c r="Q1001">
        <v>31</v>
      </c>
      <c r="AU1001">
        <v>242.62</v>
      </c>
      <c r="AV1001">
        <v>86.28</v>
      </c>
      <c r="AW1001">
        <v>77.64</v>
      </c>
      <c r="AX1001">
        <v>70.58</v>
      </c>
      <c r="AY1001">
        <v>66.94</v>
      </c>
      <c r="AZ1001">
        <v>31</v>
      </c>
      <c r="BB1001">
        <v>31</v>
      </c>
    </row>
    <row r="1002" spans="1:54" x14ac:dyDescent="0.25">
      <c r="A1002" t="s">
        <v>3369</v>
      </c>
      <c r="B1002" s="216" t="str">
        <f t="shared" si="24"/>
        <v xml:space="preserve">W0939SRT     </v>
      </c>
      <c r="C1002" s="216" t="s">
        <v>1699</v>
      </c>
      <c r="D1002" s="216" t="str">
        <f t="shared" si="25"/>
        <v>W0939</v>
      </c>
      <c r="E1002" t="s">
        <v>708</v>
      </c>
      <c r="F1002" s="216" t="str">
        <f t="shared" si="26"/>
        <v>W0939SRT</v>
      </c>
      <c r="H1002" t="s">
        <v>3369</v>
      </c>
      <c r="I1002" t="s">
        <v>2378</v>
      </c>
      <c r="J1002" t="s">
        <v>800</v>
      </c>
      <c r="K1002" t="s">
        <v>809</v>
      </c>
      <c r="L1002">
        <v>251.04</v>
      </c>
      <c r="M1002">
        <v>89.27</v>
      </c>
      <c r="N1002">
        <v>80.33</v>
      </c>
      <c r="O1002">
        <v>73.03</v>
      </c>
      <c r="P1002">
        <v>69.260000000000005</v>
      </c>
      <c r="Q1002">
        <v>33</v>
      </c>
      <c r="AU1002">
        <v>251.04</v>
      </c>
      <c r="AV1002">
        <v>89.27</v>
      </c>
      <c r="AW1002">
        <v>80.33</v>
      </c>
      <c r="AX1002">
        <v>73.03</v>
      </c>
      <c r="AY1002">
        <v>69.260000000000005</v>
      </c>
      <c r="AZ1002">
        <v>33</v>
      </c>
      <c r="BB1002">
        <v>33</v>
      </c>
    </row>
    <row r="1003" spans="1:54" x14ac:dyDescent="0.25">
      <c r="A1003" t="s">
        <v>3370</v>
      </c>
      <c r="B1003" s="216" t="str">
        <f t="shared" si="24"/>
        <v xml:space="preserve">W0942SRT     </v>
      </c>
      <c r="C1003" s="216" t="s">
        <v>1700</v>
      </c>
      <c r="D1003" s="216" t="str">
        <f t="shared" si="25"/>
        <v>W0942</v>
      </c>
      <c r="E1003" t="s">
        <v>238</v>
      </c>
      <c r="F1003" s="216" t="str">
        <f t="shared" si="26"/>
        <v>W0942SRT</v>
      </c>
      <c r="H1003" t="s">
        <v>3370</v>
      </c>
      <c r="I1003" t="s">
        <v>2378</v>
      </c>
      <c r="J1003" t="s">
        <v>800</v>
      </c>
      <c r="K1003" t="s">
        <v>809</v>
      </c>
      <c r="L1003">
        <v>260.94</v>
      </c>
      <c r="M1003">
        <v>92.79</v>
      </c>
      <c r="N1003">
        <v>83.5</v>
      </c>
      <c r="O1003">
        <v>75.91</v>
      </c>
      <c r="P1003">
        <v>71.989999999999995</v>
      </c>
      <c r="Q1003">
        <v>36</v>
      </c>
      <c r="AU1003">
        <v>260.94</v>
      </c>
      <c r="AV1003">
        <v>92.79</v>
      </c>
      <c r="AW1003">
        <v>83.5</v>
      </c>
      <c r="AX1003">
        <v>75.91</v>
      </c>
      <c r="AY1003">
        <v>71.989999999999995</v>
      </c>
      <c r="AZ1003">
        <v>36</v>
      </c>
      <c r="BB1003">
        <v>36</v>
      </c>
    </row>
    <row r="1004" spans="1:54" x14ac:dyDescent="0.25">
      <c r="A1004" t="s">
        <v>3371</v>
      </c>
      <c r="B1004" s="216" t="str">
        <f t="shared" si="24"/>
        <v xml:space="preserve">W1230SRT     </v>
      </c>
      <c r="C1004" s="216" t="s">
        <v>1701</v>
      </c>
      <c r="D1004" s="216" t="str">
        <f t="shared" si="25"/>
        <v>W1230</v>
      </c>
      <c r="E1004" t="s">
        <v>205</v>
      </c>
      <c r="F1004" s="216" t="str">
        <f t="shared" si="26"/>
        <v>W1230SRT</v>
      </c>
      <c r="H1004" t="s">
        <v>3371</v>
      </c>
      <c r="I1004" t="s">
        <v>2378</v>
      </c>
      <c r="J1004" t="s">
        <v>800</v>
      </c>
      <c r="K1004" t="s">
        <v>809</v>
      </c>
      <c r="L1004">
        <v>242.49</v>
      </c>
      <c r="M1004">
        <v>86.23</v>
      </c>
      <c r="N1004">
        <v>77.599999999999994</v>
      </c>
      <c r="O1004">
        <v>70.540000000000006</v>
      </c>
      <c r="P1004">
        <v>66.900000000000006</v>
      </c>
      <c r="Q1004">
        <v>31</v>
      </c>
      <c r="AU1004">
        <v>242.49</v>
      </c>
      <c r="AV1004">
        <v>86.23</v>
      </c>
      <c r="AW1004">
        <v>77.599999999999994</v>
      </c>
      <c r="AX1004">
        <v>70.540000000000006</v>
      </c>
      <c r="AY1004">
        <v>66.900000000000006</v>
      </c>
      <c r="AZ1004">
        <v>31</v>
      </c>
      <c r="BB1004">
        <v>31</v>
      </c>
    </row>
    <row r="1005" spans="1:54" x14ac:dyDescent="0.25">
      <c r="A1005" t="s">
        <v>3372</v>
      </c>
      <c r="B1005" s="216" t="str">
        <f t="shared" si="24"/>
        <v xml:space="preserve">W1236SRT     </v>
      </c>
      <c r="C1005" s="216" t="s">
        <v>1702</v>
      </c>
      <c r="D1005" s="216" t="str">
        <f t="shared" si="25"/>
        <v>W1236</v>
      </c>
      <c r="E1005" t="s">
        <v>227</v>
      </c>
      <c r="F1005" s="216" t="str">
        <f t="shared" si="26"/>
        <v>W1236SRT</v>
      </c>
      <c r="H1005" t="s">
        <v>3372</v>
      </c>
      <c r="I1005" t="s">
        <v>2378</v>
      </c>
      <c r="J1005" t="s">
        <v>800</v>
      </c>
      <c r="K1005" t="s">
        <v>809</v>
      </c>
      <c r="L1005">
        <v>258.29000000000002</v>
      </c>
      <c r="M1005">
        <v>91.85</v>
      </c>
      <c r="N1005">
        <v>82.65</v>
      </c>
      <c r="O1005">
        <v>75.14</v>
      </c>
      <c r="P1005">
        <v>71.260000000000005</v>
      </c>
      <c r="Q1005">
        <v>36</v>
      </c>
      <c r="AU1005">
        <v>258.29000000000002</v>
      </c>
      <c r="AV1005">
        <v>91.85</v>
      </c>
      <c r="AW1005">
        <v>82.65</v>
      </c>
      <c r="AX1005">
        <v>75.14</v>
      </c>
      <c r="AY1005">
        <v>71.260000000000005</v>
      </c>
      <c r="AZ1005">
        <v>36</v>
      </c>
      <c r="BB1005">
        <v>36</v>
      </c>
    </row>
    <row r="1006" spans="1:54" x14ac:dyDescent="0.25">
      <c r="A1006" t="s">
        <v>3373</v>
      </c>
      <c r="B1006" s="216" t="str">
        <f t="shared" si="24"/>
        <v xml:space="preserve">W1239SRT     </v>
      </c>
      <c r="C1006" s="216" t="s">
        <v>1703</v>
      </c>
      <c r="D1006" s="216" t="str">
        <f t="shared" si="25"/>
        <v>W1239</v>
      </c>
      <c r="E1006" t="s">
        <v>709</v>
      </c>
      <c r="F1006" s="216" t="str">
        <f t="shared" si="26"/>
        <v>W1239SRT</v>
      </c>
      <c r="H1006" t="s">
        <v>3373</v>
      </c>
      <c r="I1006" t="s">
        <v>2378</v>
      </c>
      <c r="J1006" t="s">
        <v>800</v>
      </c>
      <c r="K1006" t="s">
        <v>809</v>
      </c>
      <c r="L1006">
        <v>273.35000000000002</v>
      </c>
      <c r="M1006">
        <v>97.2</v>
      </c>
      <c r="N1006">
        <v>87.47</v>
      </c>
      <c r="O1006">
        <v>79.52</v>
      </c>
      <c r="P1006">
        <v>75.42</v>
      </c>
      <c r="Q1006">
        <v>40</v>
      </c>
      <c r="AU1006">
        <v>273.35000000000002</v>
      </c>
      <c r="AV1006">
        <v>97.2</v>
      </c>
      <c r="AW1006">
        <v>87.47</v>
      </c>
      <c r="AX1006">
        <v>79.52</v>
      </c>
      <c r="AY1006">
        <v>75.42</v>
      </c>
      <c r="AZ1006">
        <v>40</v>
      </c>
      <c r="BB1006">
        <v>40</v>
      </c>
    </row>
    <row r="1007" spans="1:54" x14ac:dyDescent="0.25">
      <c r="A1007" t="s">
        <v>3374</v>
      </c>
      <c r="B1007" s="216" t="str">
        <f t="shared" si="24"/>
        <v xml:space="preserve">W1242SRT     </v>
      </c>
      <c r="C1007" s="216" t="s">
        <v>1704</v>
      </c>
      <c r="D1007" s="216" t="str">
        <f t="shared" si="25"/>
        <v>W1242</v>
      </c>
      <c r="E1007" t="s">
        <v>239</v>
      </c>
      <c r="F1007" s="216" t="str">
        <f t="shared" si="26"/>
        <v>W1242SRT</v>
      </c>
      <c r="H1007" t="s">
        <v>3374</v>
      </c>
      <c r="I1007" t="s">
        <v>2378</v>
      </c>
      <c r="J1007" t="s">
        <v>800</v>
      </c>
      <c r="K1007" t="s">
        <v>809</v>
      </c>
      <c r="L1007">
        <v>277.57</v>
      </c>
      <c r="M1007">
        <v>98.7</v>
      </c>
      <c r="N1007">
        <v>88.82</v>
      </c>
      <c r="O1007">
        <v>80.75</v>
      </c>
      <c r="P1007">
        <v>76.58</v>
      </c>
      <c r="Q1007">
        <v>42</v>
      </c>
      <c r="AU1007">
        <v>277.57</v>
      </c>
      <c r="AV1007">
        <v>98.7</v>
      </c>
      <c r="AW1007">
        <v>88.82</v>
      </c>
      <c r="AX1007">
        <v>80.75</v>
      </c>
      <c r="AY1007">
        <v>76.58</v>
      </c>
      <c r="AZ1007">
        <v>42</v>
      </c>
      <c r="BB1007">
        <v>42</v>
      </c>
    </row>
    <row r="1008" spans="1:54" x14ac:dyDescent="0.25">
      <c r="A1008" t="s">
        <v>3375</v>
      </c>
      <c r="B1008" s="216" t="str">
        <f t="shared" si="24"/>
        <v xml:space="preserve">W1530SRT     </v>
      </c>
      <c r="C1008" s="216" t="s">
        <v>1705</v>
      </c>
      <c r="D1008" s="216" t="str">
        <f t="shared" si="25"/>
        <v>W1530</v>
      </c>
      <c r="E1008" t="s">
        <v>206</v>
      </c>
      <c r="F1008" s="216" t="str">
        <f t="shared" si="26"/>
        <v>W1530SRT</v>
      </c>
      <c r="H1008" t="s">
        <v>3375</v>
      </c>
      <c r="I1008" t="s">
        <v>2378</v>
      </c>
      <c r="J1008" t="s">
        <v>800</v>
      </c>
      <c r="K1008" t="s">
        <v>809</v>
      </c>
      <c r="L1008">
        <v>256.58999999999997</v>
      </c>
      <c r="M1008">
        <v>91.24</v>
      </c>
      <c r="N1008">
        <v>82.11</v>
      </c>
      <c r="O1008">
        <v>74.64</v>
      </c>
      <c r="P1008">
        <v>70.790000000000006</v>
      </c>
      <c r="Q1008">
        <v>36</v>
      </c>
      <c r="AU1008">
        <v>256.58999999999997</v>
      </c>
      <c r="AV1008">
        <v>91.24</v>
      </c>
      <c r="AW1008">
        <v>82.11</v>
      </c>
      <c r="AX1008">
        <v>74.64</v>
      </c>
      <c r="AY1008">
        <v>70.790000000000006</v>
      </c>
      <c r="AZ1008">
        <v>36</v>
      </c>
      <c r="BB1008">
        <v>36</v>
      </c>
    </row>
    <row r="1009" spans="1:54" x14ac:dyDescent="0.25">
      <c r="A1009" t="s">
        <v>3376</v>
      </c>
      <c r="B1009" s="216" t="str">
        <f t="shared" si="24"/>
        <v xml:space="preserve">W1536SRT     </v>
      </c>
      <c r="C1009" s="216" t="s">
        <v>1706</v>
      </c>
      <c r="D1009" s="216" t="str">
        <f t="shared" si="25"/>
        <v>W1536</v>
      </c>
      <c r="E1009" t="s">
        <v>228</v>
      </c>
      <c r="F1009" s="216" t="str">
        <f t="shared" si="26"/>
        <v>W1536SRT</v>
      </c>
      <c r="H1009" t="s">
        <v>3376</v>
      </c>
      <c r="I1009" t="s">
        <v>2378</v>
      </c>
      <c r="J1009" t="s">
        <v>800</v>
      </c>
      <c r="K1009" t="s">
        <v>809</v>
      </c>
      <c r="L1009">
        <v>278.17</v>
      </c>
      <c r="M1009">
        <v>98.92</v>
      </c>
      <c r="N1009">
        <v>89.01</v>
      </c>
      <c r="O1009">
        <v>80.92</v>
      </c>
      <c r="P1009">
        <v>76.75</v>
      </c>
      <c r="Q1009">
        <v>41</v>
      </c>
      <c r="AU1009">
        <v>278.17</v>
      </c>
      <c r="AV1009">
        <v>98.92</v>
      </c>
      <c r="AW1009">
        <v>89.01</v>
      </c>
      <c r="AX1009">
        <v>80.92</v>
      </c>
      <c r="AY1009">
        <v>76.75</v>
      </c>
      <c r="AZ1009">
        <v>41</v>
      </c>
      <c r="BB1009">
        <v>41</v>
      </c>
    </row>
    <row r="1010" spans="1:54" x14ac:dyDescent="0.25">
      <c r="A1010" t="s">
        <v>3377</v>
      </c>
      <c r="B1010" s="216" t="str">
        <f t="shared" si="24"/>
        <v xml:space="preserve">W1539SRT     </v>
      </c>
      <c r="C1010" s="216" t="s">
        <v>1707</v>
      </c>
      <c r="D1010" s="216" t="str">
        <f t="shared" si="25"/>
        <v>W1539</v>
      </c>
      <c r="E1010" t="s">
        <v>710</v>
      </c>
      <c r="F1010" s="216" t="str">
        <f t="shared" si="26"/>
        <v>W1539SRT</v>
      </c>
      <c r="H1010" t="s">
        <v>3377</v>
      </c>
      <c r="I1010" t="s">
        <v>2378</v>
      </c>
      <c r="J1010" t="s">
        <v>800</v>
      </c>
      <c r="K1010" t="s">
        <v>809</v>
      </c>
      <c r="L1010">
        <v>289.02</v>
      </c>
      <c r="M1010">
        <v>102.78</v>
      </c>
      <c r="N1010">
        <v>92.49</v>
      </c>
      <c r="O1010">
        <v>84.08</v>
      </c>
      <c r="P1010">
        <v>79.739999999999995</v>
      </c>
      <c r="Q1010">
        <v>45</v>
      </c>
      <c r="AU1010">
        <v>289.02</v>
      </c>
      <c r="AV1010">
        <v>102.78</v>
      </c>
      <c r="AW1010">
        <v>92.49</v>
      </c>
      <c r="AX1010">
        <v>84.08</v>
      </c>
      <c r="AY1010">
        <v>79.739999999999995</v>
      </c>
      <c r="AZ1010">
        <v>45</v>
      </c>
      <c r="BB1010">
        <v>45</v>
      </c>
    </row>
    <row r="1011" spans="1:54" x14ac:dyDescent="0.25">
      <c r="A1011" t="s">
        <v>3378</v>
      </c>
      <c r="B1011" s="216" t="str">
        <f t="shared" ref="B1011:B1069" si="27">RIGHT(A1011,LEN(A1011)-3)</f>
        <v xml:space="preserve">W1542SRT     </v>
      </c>
      <c r="C1011" s="216" t="s">
        <v>1708</v>
      </c>
      <c r="D1011" s="216" t="str">
        <f t="shared" si="25"/>
        <v>W1542</v>
      </c>
      <c r="E1011" t="s">
        <v>240</v>
      </c>
      <c r="F1011" s="216" t="str">
        <f t="shared" si="26"/>
        <v>W1542SRT</v>
      </c>
      <c r="H1011" t="s">
        <v>3378</v>
      </c>
      <c r="I1011" t="s">
        <v>2378</v>
      </c>
      <c r="J1011" t="s">
        <v>800</v>
      </c>
      <c r="K1011" t="s">
        <v>809</v>
      </c>
      <c r="L1011">
        <v>299.02</v>
      </c>
      <c r="M1011">
        <v>106.33</v>
      </c>
      <c r="N1011">
        <v>95.69</v>
      </c>
      <c r="O1011">
        <v>86.99</v>
      </c>
      <c r="P1011">
        <v>82.5</v>
      </c>
      <c r="Q1011">
        <v>47</v>
      </c>
      <c r="AU1011">
        <v>299.02</v>
      </c>
      <c r="AV1011">
        <v>106.33</v>
      </c>
      <c r="AW1011">
        <v>95.69</v>
      </c>
      <c r="AX1011">
        <v>86.99</v>
      </c>
      <c r="AY1011">
        <v>82.5</v>
      </c>
      <c r="AZ1011">
        <v>47</v>
      </c>
      <c r="BB1011">
        <v>47</v>
      </c>
    </row>
    <row r="1012" spans="1:54" x14ac:dyDescent="0.25">
      <c r="A1012" t="s">
        <v>3379</v>
      </c>
      <c r="B1012" s="216" t="str">
        <f t="shared" si="27"/>
        <v xml:space="preserve">W1830SRT     </v>
      </c>
      <c r="C1012" s="216" t="s">
        <v>1709</v>
      </c>
      <c r="D1012" s="216" t="str">
        <f t="shared" si="25"/>
        <v>W1830</v>
      </c>
      <c r="E1012" t="s">
        <v>207</v>
      </c>
      <c r="F1012" s="216" t="str">
        <f t="shared" si="26"/>
        <v>W1830SRT</v>
      </c>
      <c r="H1012" t="s">
        <v>3379</v>
      </c>
      <c r="I1012" t="s">
        <v>2378</v>
      </c>
      <c r="J1012" t="s">
        <v>800</v>
      </c>
      <c r="K1012" t="s">
        <v>809</v>
      </c>
      <c r="L1012">
        <v>278.83</v>
      </c>
      <c r="M1012">
        <v>99.15</v>
      </c>
      <c r="N1012">
        <v>89.23</v>
      </c>
      <c r="O1012">
        <v>81.11</v>
      </c>
      <c r="P1012">
        <v>76.930000000000007</v>
      </c>
      <c r="Q1012">
        <v>42</v>
      </c>
      <c r="AU1012">
        <v>278.83</v>
      </c>
      <c r="AV1012">
        <v>99.15</v>
      </c>
      <c r="AW1012">
        <v>89.23</v>
      </c>
      <c r="AX1012">
        <v>81.11</v>
      </c>
      <c r="AY1012">
        <v>76.930000000000007</v>
      </c>
      <c r="AZ1012">
        <v>42</v>
      </c>
      <c r="BB1012">
        <v>42</v>
      </c>
    </row>
    <row r="1013" spans="1:54" x14ac:dyDescent="0.25">
      <c r="A1013" t="s">
        <v>3380</v>
      </c>
      <c r="B1013" s="216" t="str">
        <f t="shared" si="27"/>
        <v xml:space="preserve">W1836SRT     </v>
      </c>
      <c r="C1013" s="216" t="s">
        <v>1710</v>
      </c>
      <c r="D1013" s="216" t="str">
        <f t="shared" si="25"/>
        <v>W1836</v>
      </c>
      <c r="E1013" t="s">
        <v>229</v>
      </c>
      <c r="F1013" s="216" t="str">
        <f t="shared" si="26"/>
        <v>W1836SRT</v>
      </c>
      <c r="H1013" t="s">
        <v>3380</v>
      </c>
      <c r="I1013" t="s">
        <v>2378</v>
      </c>
      <c r="J1013" t="s">
        <v>800</v>
      </c>
      <c r="K1013" t="s">
        <v>809</v>
      </c>
      <c r="L1013">
        <v>293.83999999999997</v>
      </c>
      <c r="M1013">
        <v>104.49</v>
      </c>
      <c r="N1013">
        <v>94.03</v>
      </c>
      <c r="O1013">
        <v>85.48</v>
      </c>
      <c r="P1013">
        <v>81.069999999999993</v>
      </c>
      <c r="Q1013">
        <v>46</v>
      </c>
      <c r="AU1013">
        <v>293.83999999999997</v>
      </c>
      <c r="AV1013">
        <v>104.49</v>
      </c>
      <c r="AW1013">
        <v>94.03</v>
      </c>
      <c r="AX1013">
        <v>85.48</v>
      </c>
      <c r="AY1013">
        <v>81.069999999999993</v>
      </c>
      <c r="AZ1013">
        <v>46</v>
      </c>
      <c r="BB1013">
        <v>46</v>
      </c>
    </row>
    <row r="1014" spans="1:54" x14ac:dyDescent="0.25">
      <c r="A1014" t="s">
        <v>3381</v>
      </c>
      <c r="B1014" s="216" t="str">
        <f t="shared" si="27"/>
        <v xml:space="preserve">W1839SRT     </v>
      </c>
      <c r="C1014" s="216" t="s">
        <v>1711</v>
      </c>
      <c r="D1014" s="216" t="str">
        <f t="shared" si="25"/>
        <v>W1839</v>
      </c>
      <c r="E1014" t="s">
        <v>711</v>
      </c>
      <c r="F1014" s="216" t="str">
        <f t="shared" si="26"/>
        <v>W1839SRT</v>
      </c>
      <c r="H1014" t="s">
        <v>3381</v>
      </c>
      <c r="I1014" t="s">
        <v>2378</v>
      </c>
      <c r="J1014" t="s">
        <v>800</v>
      </c>
      <c r="K1014" t="s">
        <v>809</v>
      </c>
      <c r="L1014">
        <v>311.42</v>
      </c>
      <c r="M1014">
        <v>110.74</v>
      </c>
      <c r="N1014">
        <v>99.65</v>
      </c>
      <c r="O1014">
        <v>90.59</v>
      </c>
      <c r="P1014">
        <v>85.92</v>
      </c>
      <c r="Q1014">
        <v>52</v>
      </c>
      <c r="AU1014">
        <v>311.42</v>
      </c>
      <c r="AV1014">
        <v>110.74</v>
      </c>
      <c r="AW1014">
        <v>99.65</v>
      </c>
      <c r="AX1014">
        <v>90.59</v>
      </c>
      <c r="AY1014">
        <v>85.92</v>
      </c>
      <c r="AZ1014">
        <v>52</v>
      </c>
      <c r="BB1014">
        <v>52</v>
      </c>
    </row>
    <row r="1015" spans="1:54" x14ac:dyDescent="0.25">
      <c r="A1015" t="s">
        <v>3382</v>
      </c>
      <c r="B1015" s="216" t="str">
        <f t="shared" si="27"/>
        <v xml:space="preserve">W1842SRT     </v>
      </c>
      <c r="C1015" s="216" t="s">
        <v>1712</v>
      </c>
      <c r="D1015" s="216" t="str">
        <f t="shared" si="25"/>
        <v>W1842</v>
      </c>
      <c r="E1015" t="s">
        <v>241</v>
      </c>
      <c r="F1015" s="216" t="str">
        <f t="shared" si="26"/>
        <v>W1842SRT</v>
      </c>
      <c r="H1015" t="s">
        <v>3382</v>
      </c>
      <c r="I1015" t="s">
        <v>2378</v>
      </c>
      <c r="J1015" t="s">
        <v>800</v>
      </c>
      <c r="K1015" t="s">
        <v>809</v>
      </c>
      <c r="L1015">
        <v>317.22000000000003</v>
      </c>
      <c r="M1015">
        <v>112.8</v>
      </c>
      <c r="N1015">
        <v>101.51</v>
      </c>
      <c r="O1015">
        <v>92.28</v>
      </c>
      <c r="P1015">
        <v>87.52</v>
      </c>
      <c r="Q1015">
        <v>53</v>
      </c>
      <c r="AU1015">
        <v>317.22000000000003</v>
      </c>
      <c r="AV1015">
        <v>112.8</v>
      </c>
      <c r="AW1015">
        <v>101.51</v>
      </c>
      <c r="AX1015">
        <v>92.28</v>
      </c>
      <c r="AY1015">
        <v>87.52</v>
      </c>
      <c r="AZ1015">
        <v>53</v>
      </c>
      <c r="BB1015">
        <v>53</v>
      </c>
    </row>
    <row r="1016" spans="1:54" x14ac:dyDescent="0.25">
      <c r="A1016" t="s">
        <v>3383</v>
      </c>
      <c r="B1016" s="216" t="str">
        <f t="shared" si="27"/>
        <v xml:space="preserve">W2130SRT     </v>
      </c>
      <c r="C1016" s="216" t="s">
        <v>1713</v>
      </c>
      <c r="D1016" s="216" t="str">
        <f t="shared" si="25"/>
        <v>W2130</v>
      </c>
      <c r="E1016" t="s">
        <v>208</v>
      </c>
      <c r="F1016" s="216" t="str">
        <f t="shared" si="26"/>
        <v>W2130SRT</v>
      </c>
      <c r="H1016" t="s">
        <v>3383</v>
      </c>
      <c r="I1016" t="s">
        <v>2378</v>
      </c>
      <c r="J1016" t="s">
        <v>800</v>
      </c>
      <c r="K1016" t="s">
        <v>809</v>
      </c>
      <c r="L1016">
        <v>292.93</v>
      </c>
      <c r="M1016">
        <v>104.17</v>
      </c>
      <c r="N1016">
        <v>93.74</v>
      </c>
      <c r="O1016">
        <v>85.21</v>
      </c>
      <c r="P1016">
        <v>80.819999999999993</v>
      </c>
      <c r="Q1016">
        <v>46</v>
      </c>
      <c r="AU1016">
        <v>292.93</v>
      </c>
      <c r="AV1016">
        <v>104.17</v>
      </c>
      <c r="AW1016">
        <v>93.74</v>
      </c>
      <c r="AX1016">
        <v>85.21</v>
      </c>
      <c r="AY1016">
        <v>80.819999999999993</v>
      </c>
      <c r="AZ1016">
        <v>46</v>
      </c>
      <c r="BB1016">
        <v>46</v>
      </c>
    </row>
    <row r="1017" spans="1:54" x14ac:dyDescent="0.25">
      <c r="A1017" t="s">
        <v>3384</v>
      </c>
      <c r="B1017" s="216" t="str">
        <f t="shared" si="27"/>
        <v xml:space="preserve">W2136SRT     </v>
      </c>
      <c r="C1017" s="216" t="s">
        <v>1714</v>
      </c>
      <c r="D1017" s="216" t="str">
        <f t="shared" si="25"/>
        <v>W2136</v>
      </c>
      <c r="E1017" t="s">
        <v>230</v>
      </c>
      <c r="F1017" s="216" t="str">
        <f t="shared" si="26"/>
        <v>W2136SRT</v>
      </c>
      <c r="H1017" t="s">
        <v>3384</v>
      </c>
      <c r="I1017" t="s">
        <v>2378</v>
      </c>
      <c r="J1017" t="s">
        <v>800</v>
      </c>
      <c r="K1017" t="s">
        <v>809</v>
      </c>
      <c r="L1017">
        <v>310.23</v>
      </c>
      <c r="M1017">
        <v>110.32</v>
      </c>
      <c r="N1017">
        <v>99.27</v>
      </c>
      <c r="O1017">
        <v>90.25</v>
      </c>
      <c r="P1017">
        <v>85.59</v>
      </c>
      <c r="Q1017">
        <v>51</v>
      </c>
      <c r="AU1017">
        <v>310.23</v>
      </c>
      <c r="AV1017">
        <v>110.32</v>
      </c>
      <c r="AW1017">
        <v>99.27</v>
      </c>
      <c r="AX1017">
        <v>90.25</v>
      </c>
      <c r="AY1017">
        <v>85.59</v>
      </c>
      <c r="AZ1017">
        <v>51</v>
      </c>
      <c r="BB1017">
        <v>51</v>
      </c>
    </row>
    <row r="1018" spans="1:54" x14ac:dyDescent="0.25">
      <c r="A1018" t="s">
        <v>3385</v>
      </c>
      <c r="B1018" s="216" t="str">
        <f t="shared" si="27"/>
        <v xml:space="preserve">W2139SRT     </v>
      </c>
      <c r="C1018" s="216" t="s">
        <v>1715</v>
      </c>
      <c r="D1018" s="216" t="str">
        <f t="shared" si="25"/>
        <v>W2139</v>
      </c>
      <c r="E1018" t="s">
        <v>712</v>
      </c>
      <c r="F1018" s="216" t="str">
        <f t="shared" si="26"/>
        <v>W2139SRT</v>
      </c>
      <c r="H1018" t="s">
        <v>3385</v>
      </c>
      <c r="I1018" t="s">
        <v>2378</v>
      </c>
      <c r="J1018" t="s">
        <v>800</v>
      </c>
      <c r="K1018" t="s">
        <v>809</v>
      </c>
      <c r="L1018">
        <v>335.24</v>
      </c>
      <c r="M1018">
        <v>119.21</v>
      </c>
      <c r="N1018">
        <v>107.28</v>
      </c>
      <c r="O1018">
        <v>97.52</v>
      </c>
      <c r="P1018">
        <v>92.49</v>
      </c>
      <c r="Q1018">
        <v>59</v>
      </c>
      <c r="AU1018">
        <v>335.24</v>
      </c>
      <c r="AV1018">
        <v>119.21</v>
      </c>
      <c r="AW1018">
        <v>107.28</v>
      </c>
      <c r="AX1018">
        <v>97.52</v>
      </c>
      <c r="AY1018">
        <v>92.49</v>
      </c>
      <c r="AZ1018">
        <v>59</v>
      </c>
      <c r="BB1018">
        <v>59</v>
      </c>
    </row>
    <row r="1019" spans="1:54" x14ac:dyDescent="0.25">
      <c r="A1019" t="s">
        <v>3386</v>
      </c>
      <c r="B1019" s="216" t="str">
        <f t="shared" si="27"/>
        <v xml:space="preserve">W2142SRT     </v>
      </c>
      <c r="C1019" s="216" t="s">
        <v>1716</v>
      </c>
      <c r="D1019" s="216" t="str">
        <f t="shared" si="25"/>
        <v>W2142</v>
      </c>
      <c r="E1019" t="s">
        <v>242</v>
      </c>
      <c r="F1019" s="216" t="str">
        <f t="shared" si="26"/>
        <v>W2142SRT</v>
      </c>
      <c r="H1019" t="s">
        <v>3386</v>
      </c>
      <c r="I1019" t="s">
        <v>2378</v>
      </c>
      <c r="J1019" t="s">
        <v>800</v>
      </c>
      <c r="K1019" t="s">
        <v>809</v>
      </c>
      <c r="L1019">
        <v>341.03</v>
      </c>
      <c r="M1019">
        <v>121.27</v>
      </c>
      <c r="N1019">
        <v>109.13</v>
      </c>
      <c r="O1019">
        <v>99.21</v>
      </c>
      <c r="P1019">
        <v>94.09</v>
      </c>
      <c r="Q1019">
        <v>60</v>
      </c>
      <c r="AU1019">
        <v>341.03</v>
      </c>
      <c r="AV1019">
        <v>121.27</v>
      </c>
      <c r="AW1019">
        <v>109.13</v>
      </c>
      <c r="AX1019">
        <v>99.21</v>
      </c>
      <c r="AY1019">
        <v>94.09</v>
      </c>
      <c r="AZ1019">
        <v>60</v>
      </c>
      <c r="BB1019">
        <v>60</v>
      </c>
    </row>
    <row r="1020" spans="1:54" x14ac:dyDescent="0.25">
      <c r="A1020" t="s">
        <v>3387</v>
      </c>
      <c r="B1020" s="216" t="str">
        <f t="shared" si="27"/>
        <v xml:space="preserve">W2430SRT     </v>
      </c>
      <c r="C1020" s="216" t="s">
        <v>1717</v>
      </c>
      <c r="D1020" s="216" t="str">
        <f t="shared" ref="D1020:D1069" si="28">LEFT(C1020,LEN(C1020)-3)</f>
        <v>W2430</v>
      </c>
      <c r="E1020" t="s">
        <v>209</v>
      </c>
      <c r="F1020" s="216" t="str">
        <f t="shared" ref="F1020:F1069" si="29">TRIM(C1020)</f>
        <v>W2430SRT</v>
      </c>
      <c r="H1020" t="s">
        <v>3387</v>
      </c>
      <c r="I1020" t="s">
        <v>2378</v>
      </c>
      <c r="J1020" t="s">
        <v>800</v>
      </c>
      <c r="K1020" t="s">
        <v>809</v>
      </c>
      <c r="L1020">
        <v>355.19</v>
      </c>
      <c r="M1020">
        <v>126.31</v>
      </c>
      <c r="N1020">
        <v>113.66</v>
      </c>
      <c r="O1020">
        <v>103.33</v>
      </c>
      <c r="P1020">
        <v>98</v>
      </c>
      <c r="Q1020">
        <v>52</v>
      </c>
      <c r="AU1020">
        <v>355.19</v>
      </c>
      <c r="AV1020">
        <v>126.31</v>
      </c>
      <c r="AW1020">
        <v>113.66</v>
      </c>
      <c r="AX1020">
        <v>103.33</v>
      </c>
      <c r="AY1020">
        <v>98</v>
      </c>
      <c r="AZ1020">
        <v>52</v>
      </c>
      <c r="BB1020">
        <v>52</v>
      </c>
    </row>
    <row r="1021" spans="1:54" x14ac:dyDescent="0.25">
      <c r="A1021" t="s">
        <v>3388</v>
      </c>
      <c r="B1021" s="216" t="str">
        <f t="shared" si="27"/>
        <v xml:space="preserve">W2436SRT     </v>
      </c>
      <c r="C1021" s="216" t="s">
        <v>1718</v>
      </c>
      <c r="D1021" s="216" t="str">
        <f t="shared" si="28"/>
        <v>W2436</v>
      </c>
      <c r="E1021" t="s">
        <v>231</v>
      </c>
      <c r="F1021" s="216" t="str">
        <f t="shared" si="29"/>
        <v>W2436SRT</v>
      </c>
      <c r="H1021" t="s">
        <v>3388</v>
      </c>
      <c r="I1021" t="s">
        <v>2378</v>
      </c>
      <c r="J1021" t="s">
        <v>800</v>
      </c>
      <c r="K1021" t="s">
        <v>809</v>
      </c>
      <c r="L1021">
        <v>380.19</v>
      </c>
      <c r="M1021">
        <v>135.19999999999999</v>
      </c>
      <c r="N1021">
        <v>121.66</v>
      </c>
      <c r="O1021">
        <v>110.6</v>
      </c>
      <c r="P1021">
        <v>104.89</v>
      </c>
      <c r="Q1021">
        <v>57</v>
      </c>
      <c r="AU1021">
        <v>380.19</v>
      </c>
      <c r="AV1021">
        <v>135.19999999999999</v>
      </c>
      <c r="AW1021">
        <v>121.66</v>
      </c>
      <c r="AX1021">
        <v>110.6</v>
      </c>
      <c r="AY1021">
        <v>104.89</v>
      </c>
      <c r="AZ1021">
        <v>57</v>
      </c>
      <c r="BB1021">
        <v>57</v>
      </c>
    </row>
    <row r="1022" spans="1:54" x14ac:dyDescent="0.25">
      <c r="A1022" t="s">
        <v>3389</v>
      </c>
      <c r="B1022" s="216" t="str">
        <f t="shared" si="27"/>
        <v xml:space="preserve">W2439SRT     </v>
      </c>
      <c r="C1022" s="216" t="s">
        <v>1719</v>
      </c>
      <c r="D1022" s="216" t="str">
        <f t="shared" si="28"/>
        <v>W2439</v>
      </c>
      <c r="E1022" t="s">
        <v>713</v>
      </c>
      <c r="F1022" s="216" t="str">
        <f t="shared" si="29"/>
        <v>W2439SRT</v>
      </c>
      <c r="H1022" t="s">
        <v>3389</v>
      </c>
      <c r="I1022" t="s">
        <v>2378</v>
      </c>
      <c r="J1022" t="s">
        <v>800</v>
      </c>
      <c r="K1022" t="s">
        <v>809</v>
      </c>
      <c r="L1022">
        <v>399.72</v>
      </c>
      <c r="M1022">
        <v>142.13999999999999</v>
      </c>
      <c r="N1022">
        <v>127.91</v>
      </c>
      <c r="O1022">
        <v>116.28</v>
      </c>
      <c r="P1022">
        <v>110.28</v>
      </c>
      <c r="Q1022">
        <v>64</v>
      </c>
      <c r="AU1022">
        <v>399.72</v>
      </c>
      <c r="AV1022">
        <v>142.13999999999999</v>
      </c>
      <c r="AW1022">
        <v>127.91</v>
      </c>
      <c r="AX1022">
        <v>116.28</v>
      </c>
      <c r="AY1022">
        <v>110.28</v>
      </c>
      <c r="AZ1022">
        <v>64</v>
      </c>
      <c r="BB1022">
        <v>64</v>
      </c>
    </row>
    <row r="1023" spans="1:54" x14ac:dyDescent="0.25">
      <c r="A1023" t="s">
        <v>3390</v>
      </c>
      <c r="B1023" s="216" t="str">
        <f t="shared" si="27"/>
        <v xml:space="preserve">W2442SRT     </v>
      </c>
      <c r="C1023" s="216" t="s">
        <v>1720</v>
      </c>
      <c r="D1023" s="216" t="str">
        <f t="shared" si="28"/>
        <v>W2442</v>
      </c>
      <c r="E1023" t="s">
        <v>243</v>
      </c>
      <c r="F1023" s="216" t="str">
        <f t="shared" si="29"/>
        <v>W2442SRT</v>
      </c>
      <c r="H1023" t="s">
        <v>3390</v>
      </c>
      <c r="I1023" t="s">
        <v>2378</v>
      </c>
      <c r="J1023" t="s">
        <v>800</v>
      </c>
      <c r="K1023" t="s">
        <v>809</v>
      </c>
      <c r="L1023">
        <v>411.99</v>
      </c>
      <c r="M1023">
        <v>146.5</v>
      </c>
      <c r="N1023">
        <v>131.84</v>
      </c>
      <c r="O1023">
        <v>119.85</v>
      </c>
      <c r="P1023">
        <v>113.67</v>
      </c>
      <c r="Q1023">
        <v>68</v>
      </c>
      <c r="AU1023">
        <v>411.99</v>
      </c>
      <c r="AV1023">
        <v>146.5</v>
      </c>
      <c r="AW1023">
        <v>131.84</v>
      </c>
      <c r="AX1023">
        <v>119.85</v>
      </c>
      <c r="AY1023">
        <v>113.67</v>
      </c>
      <c r="AZ1023">
        <v>68</v>
      </c>
      <c r="BB1023">
        <v>68</v>
      </c>
    </row>
    <row r="1024" spans="1:54" x14ac:dyDescent="0.25">
      <c r="A1024" t="s">
        <v>3391</v>
      </c>
      <c r="B1024" s="216" t="str">
        <f t="shared" si="27"/>
        <v xml:space="preserve">W2730SRT     </v>
      </c>
      <c r="C1024" s="216" t="s">
        <v>1721</v>
      </c>
      <c r="D1024" s="216" t="str">
        <f t="shared" si="28"/>
        <v>W2730</v>
      </c>
      <c r="E1024" t="s">
        <v>210</v>
      </c>
      <c r="F1024" s="216" t="str">
        <f t="shared" si="29"/>
        <v>W2730SRT</v>
      </c>
      <c r="H1024" t="s">
        <v>3391</v>
      </c>
      <c r="I1024" t="s">
        <v>2378</v>
      </c>
      <c r="J1024" t="s">
        <v>800</v>
      </c>
      <c r="K1024" t="s">
        <v>809</v>
      </c>
      <c r="L1024">
        <v>369.29</v>
      </c>
      <c r="M1024">
        <v>131.32</v>
      </c>
      <c r="N1024">
        <v>118.17</v>
      </c>
      <c r="O1024">
        <v>107.43</v>
      </c>
      <c r="P1024">
        <v>101.89</v>
      </c>
      <c r="Q1024">
        <v>56</v>
      </c>
      <c r="AU1024">
        <v>369.29</v>
      </c>
      <c r="AV1024">
        <v>131.32</v>
      </c>
      <c r="AW1024">
        <v>118.17</v>
      </c>
      <c r="AX1024">
        <v>107.43</v>
      </c>
      <c r="AY1024">
        <v>101.89</v>
      </c>
      <c r="AZ1024">
        <v>56</v>
      </c>
      <c r="BB1024">
        <v>56</v>
      </c>
    </row>
    <row r="1025" spans="1:54" x14ac:dyDescent="0.25">
      <c r="A1025" t="s">
        <v>3392</v>
      </c>
      <c r="B1025" s="216" t="str">
        <f t="shared" si="27"/>
        <v xml:space="preserve">W2736SRT     </v>
      </c>
      <c r="C1025" s="216" t="s">
        <v>1722</v>
      </c>
      <c r="D1025" s="216" t="str">
        <f t="shared" si="28"/>
        <v>W2736</v>
      </c>
      <c r="E1025" t="s">
        <v>232</v>
      </c>
      <c r="F1025" s="216" t="str">
        <f t="shared" si="29"/>
        <v>W2736SRT</v>
      </c>
      <c r="H1025" t="s">
        <v>3392</v>
      </c>
      <c r="I1025" t="s">
        <v>2378</v>
      </c>
      <c r="J1025" t="s">
        <v>800</v>
      </c>
      <c r="K1025" t="s">
        <v>809</v>
      </c>
      <c r="L1025">
        <v>400.07</v>
      </c>
      <c r="M1025">
        <v>142.27000000000001</v>
      </c>
      <c r="N1025">
        <v>128.02000000000001</v>
      </c>
      <c r="O1025">
        <v>116.38</v>
      </c>
      <c r="P1025">
        <v>110.38</v>
      </c>
      <c r="Q1025">
        <v>63</v>
      </c>
      <c r="AU1025">
        <v>400.07</v>
      </c>
      <c r="AV1025">
        <v>142.27000000000001</v>
      </c>
      <c r="AW1025">
        <v>128.02000000000001</v>
      </c>
      <c r="AX1025">
        <v>116.38</v>
      </c>
      <c r="AY1025">
        <v>110.38</v>
      </c>
      <c r="AZ1025">
        <v>63</v>
      </c>
      <c r="BB1025">
        <v>63</v>
      </c>
    </row>
    <row r="1026" spans="1:54" x14ac:dyDescent="0.25">
      <c r="A1026" t="s">
        <v>3393</v>
      </c>
      <c r="B1026" s="216" t="str">
        <f t="shared" si="27"/>
        <v xml:space="preserve">W2739SRT     </v>
      </c>
      <c r="C1026" s="216" t="s">
        <v>1723</v>
      </c>
      <c r="D1026" s="216" t="str">
        <f t="shared" si="28"/>
        <v>W2739</v>
      </c>
      <c r="E1026" t="s">
        <v>714</v>
      </c>
      <c r="F1026" s="216" t="str">
        <f t="shared" si="29"/>
        <v>W2739SRT</v>
      </c>
      <c r="H1026" t="s">
        <v>3393</v>
      </c>
      <c r="I1026" t="s">
        <v>2378</v>
      </c>
      <c r="J1026" t="s">
        <v>800</v>
      </c>
      <c r="K1026" t="s">
        <v>809</v>
      </c>
      <c r="L1026">
        <v>421.92</v>
      </c>
      <c r="M1026">
        <v>150.04</v>
      </c>
      <c r="N1026">
        <v>135.01</v>
      </c>
      <c r="O1026">
        <v>122.74</v>
      </c>
      <c r="P1026">
        <v>116.41</v>
      </c>
      <c r="Q1026">
        <v>71</v>
      </c>
      <c r="AU1026">
        <v>421.92</v>
      </c>
      <c r="AV1026">
        <v>150.04</v>
      </c>
      <c r="AW1026">
        <v>135.01</v>
      </c>
      <c r="AX1026">
        <v>122.74</v>
      </c>
      <c r="AY1026">
        <v>116.41</v>
      </c>
      <c r="AZ1026">
        <v>71</v>
      </c>
      <c r="BB1026">
        <v>71</v>
      </c>
    </row>
    <row r="1027" spans="1:54" x14ac:dyDescent="0.25">
      <c r="A1027" t="s">
        <v>3394</v>
      </c>
      <c r="B1027" s="216" t="str">
        <f t="shared" si="27"/>
        <v xml:space="preserve">W2742SRT     </v>
      </c>
      <c r="C1027" s="216" t="s">
        <v>1724</v>
      </c>
      <c r="D1027" s="216" t="str">
        <f t="shared" si="28"/>
        <v>W2742</v>
      </c>
      <c r="E1027" t="s">
        <v>244</v>
      </c>
      <c r="F1027" s="216" t="str">
        <f t="shared" si="29"/>
        <v>W2742SRT</v>
      </c>
      <c r="H1027" t="s">
        <v>3394</v>
      </c>
      <c r="I1027" t="s">
        <v>2378</v>
      </c>
      <c r="J1027" t="s">
        <v>800</v>
      </c>
      <c r="K1027" t="s">
        <v>809</v>
      </c>
      <c r="L1027">
        <v>435.98</v>
      </c>
      <c r="M1027">
        <v>155.03</v>
      </c>
      <c r="N1027">
        <v>139.51</v>
      </c>
      <c r="O1027">
        <v>126.83</v>
      </c>
      <c r="P1027">
        <v>120.29</v>
      </c>
      <c r="Q1027">
        <v>74</v>
      </c>
      <c r="AU1027">
        <v>435.98</v>
      </c>
      <c r="AV1027">
        <v>155.03</v>
      </c>
      <c r="AW1027">
        <v>139.51</v>
      </c>
      <c r="AX1027">
        <v>126.83</v>
      </c>
      <c r="AY1027">
        <v>120.29</v>
      </c>
      <c r="AZ1027">
        <v>74</v>
      </c>
      <c r="BB1027">
        <v>74</v>
      </c>
    </row>
    <row r="1028" spans="1:54" x14ac:dyDescent="0.25">
      <c r="A1028" t="s">
        <v>3395</v>
      </c>
      <c r="B1028" s="216" t="str">
        <f t="shared" si="27"/>
        <v xml:space="preserve">W3012SRT     </v>
      </c>
      <c r="C1028" s="216" t="s">
        <v>1726</v>
      </c>
      <c r="D1028" s="216" t="str">
        <f t="shared" si="28"/>
        <v>W3012</v>
      </c>
      <c r="E1028" t="s">
        <v>152</v>
      </c>
      <c r="F1028" s="216" t="str">
        <f t="shared" si="29"/>
        <v>W3012SRT</v>
      </c>
      <c r="H1028" t="s">
        <v>3395</v>
      </c>
      <c r="I1028" t="s">
        <v>2378</v>
      </c>
      <c r="J1028" t="s">
        <v>800</v>
      </c>
      <c r="K1028" t="s">
        <v>809</v>
      </c>
      <c r="L1028">
        <v>275.48</v>
      </c>
      <c r="M1028">
        <v>97.96</v>
      </c>
      <c r="N1028">
        <v>88.15</v>
      </c>
      <c r="O1028">
        <v>80.14</v>
      </c>
      <c r="P1028">
        <v>76.010000000000005</v>
      </c>
      <c r="Q1028">
        <v>31</v>
      </c>
      <c r="AU1028">
        <v>275.48</v>
      </c>
      <c r="AV1028">
        <v>97.96</v>
      </c>
      <c r="AW1028">
        <v>88.15</v>
      </c>
      <c r="AX1028">
        <v>80.14</v>
      </c>
      <c r="AY1028">
        <v>76.010000000000005</v>
      </c>
      <c r="AZ1028">
        <v>31</v>
      </c>
      <c r="BB1028">
        <v>31</v>
      </c>
    </row>
    <row r="1029" spans="1:54" x14ac:dyDescent="0.25">
      <c r="A1029" t="s">
        <v>3396</v>
      </c>
      <c r="B1029" s="216" t="str">
        <f t="shared" si="27"/>
        <v xml:space="preserve">W301224SRT   </v>
      </c>
      <c r="C1029" s="216" t="s">
        <v>1725</v>
      </c>
      <c r="D1029" s="216" t="str">
        <f t="shared" si="28"/>
        <v>W301224</v>
      </c>
      <c r="E1029" t="s">
        <v>182</v>
      </c>
      <c r="F1029" s="216" t="str">
        <f t="shared" si="29"/>
        <v>W301224SRT</v>
      </c>
      <c r="H1029" t="s">
        <v>3396</v>
      </c>
      <c r="I1029" t="s">
        <v>2378</v>
      </c>
      <c r="J1029" t="s">
        <v>800</v>
      </c>
      <c r="K1029" t="s">
        <v>809</v>
      </c>
      <c r="L1029">
        <v>313.3</v>
      </c>
      <c r="M1029">
        <v>111.41</v>
      </c>
      <c r="N1029">
        <v>100.26</v>
      </c>
      <c r="O1029">
        <v>91.14</v>
      </c>
      <c r="P1029">
        <v>86.44</v>
      </c>
      <c r="Q1029">
        <v>48</v>
      </c>
      <c r="AU1029">
        <v>313.3</v>
      </c>
      <c r="AV1029">
        <v>111.41</v>
      </c>
      <c r="AW1029">
        <v>100.26</v>
      </c>
      <c r="AX1029">
        <v>91.14</v>
      </c>
      <c r="AY1029">
        <v>86.44</v>
      </c>
      <c r="AZ1029">
        <v>48</v>
      </c>
      <c r="BB1029">
        <v>48</v>
      </c>
    </row>
    <row r="1030" spans="1:54" x14ac:dyDescent="0.25">
      <c r="A1030" t="s">
        <v>3397</v>
      </c>
      <c r="B1030" s="216" t="str">
        <f t="shared" si="27"/>
        <v xml:space="preserve">W3015SRT     </v>
      </c>
      <c r="C1030" s="216" t="s">
        <v>1728</v>
      </c>
      <c r="D1030" s="216" t="str">
        <f t="shared" si="28"/>
        <v>W3015</v>
      </c>
      <c r="E1030" t="s">
        <v>160</v>
      </c>
      <c r="F1030" s="216" t="str">
        <f t="shared" si="29"/>
        <v>W3015SRT</v>
      </c>
      <c r="H1030" t="s">
        <v>3397</v>
      </c>
      <c r="I1030" t="s">
        <v>2378</v>
      </c>
      <c r="J1030" t="s">
        <v>800</v>
      </c>
      <c r="K1030" t="s">
        <v>809</v>
      </c>
      <c r="L1030">
        <v>287.13</v>
      </c>
      <c r="M1030">
        <v>102.1</v>
      </c>
      <c r="N1030">
        <v>91.88</v>
      </c>
      <c r="O1030">
        <v>83.53</v>
      </c>
      <c r="P1030">
        <v>79.22</v>
      </c>
      <c r="Q1030">
        <v>34</v>
      </c>
      <c r="AU1030">
        <v>287.13</v>
      </c>
      <c r="AV1030">
        <v>102.1</v>
      </c>
      <c r="AW1030">
        <v>91.88</v>
      </c>
      <c r="AX1030">
        <v>83.53</v>
      </c>
      <c r="AY1030">
        <v>79.22</v>
      </c>
      <c r="AZ1030">
        <v>34</v>
      </c>
      <c r="BB1030">
        <v>34</v>
      </c>
    </row>
    <row r="1031" spans="1:54" x14ac:dyDescent="0.25">
      <c r="A1031" t="s">
        <v>3398</v>
      </c>
      <c r="B1031" s="216" t="str">
        <f t="shared" si="27"/>
        <v xml:space="preserve">W301524SRT   </v>
      </c>
      <c r="C1031" s="216" t="s">
        <v>1727</v>
      </c>
      <c r="D1031" s="216" t="str">
        <f t="shared" si="28"/>
        <v>W301524</v>
      </c>
      <c r="E1031" t="s">
        <v>183</v>
      </c>
      <c r="F1031" s="216" t="str">
        <f t="shared" si="29"/>
        <v>W301524SRT</v>
      </c>
      <c r="H1031" t="s">
        <v>3398</v>
      </c>
      <c r="I1031" t="s">
        <v>2378</v>
      </c>
      <c r="J1031" t="s">
        <v>800</v>
      </c>
      <c r="K1031" t="s">
        <v>809</v>
      </c>
      <c r="L1031">
        <v>322.39</v>
      </c>
      <c r="M1031">
        <v>114.64</v>
      </c>
      <c r="N1031">
        <v>103.17</v>
      </c>
      <c r="O1031">
        <v>93.78</v>
      </c>
      <c r="P1031">
        <v>88.95</v>
      </c>
      <c r="Q1031">
        <v>51</v>
      </c>
      <c r="AU1031">
        <v>322.39</v>
      </c>
      <c r="AV1031">
        <v>114.64</v>
      </c>
      <c r="AW1031">
        <v>103.17</v>
      </c>
      <c r="AX1031">
        <v>93.78</v>
      </c>
      <c r="AY1031">
        <v>88.95</v>
      </c>
      <c r="AZ1031">
        <v>51</v>
      </c>
      <c r="BB1031">
        <v>51</v>
      </c>
    </row>
    <row r="1032" spans="1:54" x14ac:dyDescent="0.25">
      <c r="A1032" t="s">
        <v>3399</v>
      </c>
      <c r="B1032" s="216" t="str">
        <f t="shared" si="27"/>
        <v xml:space="preserve">W3018SRT     </v>
      </c>
      <c r="C1032" s="216" t="s">
        <v>1730</v>
      </c>
      <c r="D1032" s="216" t="str">
        <f t="shared" si="28"/>
        <v>W3018</v>
      </c>
      <c r="E1032" t="s">
        <v>169</v>
      </c>
      <c r="F1032" s="216" t="str">
        <f t="shared" si="29"/>
        <v>W3018SRT</v>
      </c>
      <c r="H1032" t="s">
        <v>3399</v>
      </c>
      <c r="I1032" t="s">
        <v>2378</v>
      </c>
      <c r="J1032" t="s">
        <v>800</v>
      </c>
      <c r="K1032" t="s">
        <v>809</v>
      </c>
      <c r="L1032">
        <v>306.26</v>
      </c>
      <c r="M1032">
        <v>108.91</v>
      </c>
      <c r="N1032">
        <v>98</v>
      </c>
      <c r="O1032">
        <v>89.09</v>
      </c>
      <c r="P1032">
        <v>84.5</v>
      </c>
      <c r="Q1032">
        <v>38</v>
      </c>
      <c r="AU1032">
        <v>306.26</v>
      </c>
      <c r="AV1032">
        <v>108.91</v>
      </c>
      <c r="AW1032">
        <v>98</v>
      </c>
      <c r="AX1032">
        <v>89.09</v>
      </c>
      <c r="AY1032">
        <v>84.5</v>
      </c>
      <c r="AZ1032">
        <v>38</v>
      </c>
      <c r="BB1032">
        <v>38</v>
      </c>
    </row>
    <row r="1033" spans="1:54" x14ac:dyDescent="0.25">
      <c r="A1033" t="s">
        <v>3400</v>
      </c>
      <c r="B1033" s="216" t="str">
        <f t="shared" si="27"/>
        <v xml:space="preserve">W301824SRT   </v>
      </c>
      <c r="C1033" s="216" t="s">
        <v>1729</v>
      </c>
      <c r="D1033" s="216" t="str">
        <f t="shared" si="28"/>
        <v>W301824</v>
      </c>
      <c r="E1033" t="s">
        <v>715</v>
      </c>
      <c r="F1033" s="216" t="str">
        <f t="shared" si="29"/>
        <v>W301824SRT</v>
      </c>
      <c r="H1033" t="s">
        <v>3400</v>
      </c>
      <c r="I1033" t="s">
        <v>2378</v>
      </c>
      <c r="J1033" t="s">
        <v>800</v>
      </c>
      <c r="K1033" t="s">
        <v>809</v>
      </c>
      <c r="L1033">
        <v>344.61</v>
      </c>
      <c r="M1033">
        <v>122.54</v>
      </c>
      <c r="N1033">
        <v>110.28</v>
      </c>
      <c r="O1033">
        <v>100.25</v>
      </c>
      <c r="P1033">
        <v>95.08</v>
      </c>
      <c r="Q1033">
        <v>56</v>
      </c>
      <c r="AU1033">
        <v>344.61</v>
      </c>
      <c r="AV1033">
        <v>122.54</v>
      </c>
      <c r="AW1033">
        <v>110.28</v>
      </c>
      <c r="AX1033">
        <v>100.25</v>
      </c>
      <c r="AY1033">
        <v>95.08</v>
      </c>
      <c r="AZ1033">
        <v>56</v>
      </c>
      <c r="BB1033">
        <v>56</v>
      </c>
    </row>
    <row r="1034" spans="1:54" x14ac:dyDescent="0.25">
      <c r="A1034" t="s">
        <v>3401</v>
      </c>
      <c r="B1034" s="216" t="str">
        <f t="shared" si="27"/>
        <v xml:space="preserve">W3021SRT     </v>
      </c>
      <c r="C1034" s="216" t="s">
        <v>1732</v>
      </c>
      <c r="D1034" s="216" t="str">
        <f t="shared" si="28"/>
        <v>W3021</v>
      </c>
      <c r="E1034" t="s">
        <v>175</v>
      </c>
      <c r="F1034" s="216" t="str">
        <f t="shared" si="29"/>
        <v>W3021SRT</v>
      </c>
      <c r="H1034" t="s">
        <v>3401</v>
      </c>
      <c r="I1034" t="s">
        <v>2378</v>
      </c>
      <c r="J1034" t="s">
        <v>800</v>
      </c>
      <c r="K1034" t="s">
        <v>809</v>
      </c>
      <c r="L1034">
        <v>331.53</v>
      </c>
      <c r="M1034">
        <v>117.89</v>
      </c>
      <c r="N1034">
        <v>106.09</v>
      </c>
      <c r="O1034">
        <v>96.44</v>
      </c>
      <c r="P1034">
        <v>91.47</v>
      </c>
      <c r="Q1034">
        <v>46</v>
      </c>
      <c r="AU1034">
        <v>331.53</v>
      </c>
      <c r="AV1034">
        <v>117.89</v>
      </c>
      <c r="AW1034">
        <v>106.09</v>
      </c>
      <c r="AX1034">
        <v>96.44</v>
      </c>
      <c r="AY1034">
        <v>91.47</v>
      </c>
      <c r="AZ1034">
        <v>46</v>
      </c>
      <c r="BB1034">
        <v>46</v>
      </c>
    </row>
    <row r="1035" spans="1:54" x14ac:dyDescent="0.25">
      <c r="A1035" t="s">
        <v>3402</v>
      </c>
      <c r="B1035" s="216" t="str">
        <f t="shared" si="27"/>
        <v xml:space="preserve">W302124SRT   </v>
      </c>
      <c r="C1035" s="216" t="s">
        <v>1731</v>
      </c>
      <c r="D1035" s="216" t="str">
        <f t="shared" si="28"/>
        <v>W302124</v>
      </c>
      <c r="E1035" t="s">
        <v>716</v>
      </c>
      <c r="F1035" s="216" t="str">
        <f t="shared" si="29"/>
        <v>W302124SRT</v>
      </c>
      <c r="H1035" t="s">
        <v>3402</v>
      </c>
      <c r="I1035" t="s">
        <v>2378</v>
      </c>
      <c r="J1035" t="s">
        <v>800</v>
      </c>
      <c r="K1035" t="s">
        <v>809</v>
      </c>
      <c r="L1035">
        <v>363.58</v>
      </c>
      <c r="M1035">
        <v>129.29</v>
      </c>
      <c r="N1035">
        <v>116.35</v>
      </c>
      <c r="O1035">
        <v>105.77</v>
      </c>
      <c r="P1035">
        <v>100.31</v>
      </c>
      <c r="Q1035">
        <v>61</v>
      </c>
      <c r="AU1035">
        <v>363.58</v>
      </c>
      <c r="AV1035">
        <v>129.29</v>
      </c>
      <c r="AW1035">
        <v>116.35</v>
      </c>
      <c r="AX1035">
        <v>105.77</v>
      </c>
      <c r="AY1035">
        <v>100.31</v>
      </c>
      <c r="AZ1035">
        <v>61</v>
      </c>
      <c r="BB1035">
        <v>61</v>
      </c>
    </row>
    <row r="1036" spans="1:54" x14ac:dyDescent="0.25">
      <c r="A1036" t="s">
        <v>3403</v>
      </c>
      <c r="B1036" s="216" t="str">
        <f t="shared" si="27"/>
        <v xml:space="preserve">W3024SRT     </v>
      </c>
      <c r="C1036" s="216" t="s">
        <v>1734</v>
      </c>
      <c r="D1036" s="216" t="str">
        <f t="shared" si="28"/>
        <v>W3024</v>
      </c>
      <c r="E1036" t="s">
        <v>184</v>
      </c>
      <c r="F1036" s="216" t="str">
        <f t="shared" si="29"/>
        <v>W3024SRT</v>
      </c>
      <c r="H1036" t="s">
        <v>3403</v>
      </c>
      <c r="I1036" t="s">
        <v>2378</v>
      </c>
      <c r="J1036" t="s">
        <v>800</v>
      </c>
      <c r="K1036" t="s">
        <v>809</v>
      </c>
      <c r="L1036">
        <v>345.61</v>
      </c>
      <c r="M1036">
        <v>122.9</v>
      </c>
      <c r="N1036">
        <v>110.6</v>
      </c>
      <c r="O1036">
        <v>100.54</v>
      </c>
      <c r="P1036">
        <v>95.35</v>
      </c>
      <c r="Q1036">
        <v>49</v>
      </c>
      <c r="AU1036">
        <v>345.61</v>
      </c>
      <c r="AV1036">
        <v>122.9</v>
      </c>
      <c r="AW1036">
        <v>110.6</v>
      </c>
      <c r="AX1036">
        <v>100.54</v>
      </c>
      <c r="AY1036">
        <v>95.35</v>
      </c>
      <c r="AZ1036">
        <v>49</v>
      </c>
      <c r="BB1036">
        <v>49</v>
      </c>
    </row>
    <row r="1037" spans="1:54" x14ac:dyDescent="0.25">
      <c r="A1037" t="s">
        <v>3404</v>
      </c>
      <c r="B1037" s="216" t="str">
        <f t="shared" si="27"/>
        <v xml:space="preserve">W302424SRT   </v>
      </c>
      <c r="C1037" s="216" t="s">
        <v>1733</v>
      </c>
      <c r="D1037" s="216" t="str">
        <f t="shared" si="28"/>
        <v>W302424</v>
      </c>
      <c r="E1037" t="s">
        <v>717</v>
      </c>
      <c r="F1037" s="216" t="str">
        <f t="shared" si="29"/>
        <v>W302424SRT</v>
      </c>
      <c r="H1037" t="s">
        <v>3404</v>
      </c>
      <c r="I1037" t="s">
        <v>2378</v>
      </c>
      <c r="J1037" t="s">
        <v>800</v>
      </c>
      <c r="K1037" t="s">
        <v>809</v>
      </c>
      <c r="L1037">
        <v>379.94</v>
      </c>
      <c r="M1037">
        <v>135.11000000000001</v>
      </c>
      <c r="N1037">
        <v>121.58</v>
      </c>
      <c r="O1037">
        <v>110.53</v>
      </c>
      <c r="P1037">
        <v>104.83</v>
      </c>
      <c r="Q1037">
        <v>66</v>
      </c>
      <c r="AU1037">
        <v>379.94</v>
      </c>
      <c r="AV1037">
        <v>135.11000000000001</v>
      </c>
      <c r="AW1037">
        <v>121.58</v>
      </c>
      <c r="AX1037">
        <v>110.53</v>
      </c>
      <c r="AY1037">
        <v>104.83</v>
      </c>
      <c r="AZ1037">
        <v>66</v>
      </c>
      <c r="BB1037">
        <v>66</v>
      </c>
    </row>
    <row r="1038" spans="1:54" x14ac:dyDescent="0.25">
      <c r="A1038" t="s">
        <v>3405</v>
      </c>
      <c r="B1038" s="216" t="str">
        <f t="shared" si="27"/>
        <v xml:space="preserve">W3030SRT     </v>
      </c>
      <c r="C1038" s="216" t="s">
        <v>1735</v>
      </c>
      <c r="D1038" s="216" t="str">
        <f t="shared" si="28"/>
        <v>W3030</v>
      </c>
      <c r="E1038" t="s">
        <v>211</v>
      </c>
      <c r="F1038" s="216" t="str">
        <f t="shared" si="29"/>
        <v>W3030SRT</v>
      </c>
      <c r="H1038" t="s">
        <v>3405</v>
      </c>
      <c r="I1038" t="s">
        <v>2378</v>
      </c>
      <c r="J1038" t="s">
        <v>800</v>
      </c>
      <c r="K1038" t="s">
        <v>809</v>
      </c>
      <c r="L1038">
        <v>391.53</v>
      </c>
      <c r="M1038">
        <v>139.22999999999999</v>
      </c>
      <c r="N1038">
        <v>125.29</v>
      </c>
      <c r="O1038">
        <v>113.9</v>
      </c>
      <c r="P1038">
        <v>108.02</v>
      </c>
      <c r="Q1038">
        <v>62</v>
      </c>
      <c r="AU1038">
        <v>391.53</v>
      </c>
      <c r="AV1038">
        <v>139.22999999999999</v>
      </c>
      <c r="AW1038">
        <v>125.29</v>
      </c>
      <c r="AX1038">
        <v>113.9</v>
      </c>
      <c r="AY1038">
        <v>108.02</v>
      </c>
      <c r="AZ1038">
        <v>62</v>
      </c>
      <c r="BB1038">
        <v>62</v>
      </c>
    </row>
    <row r="1039" spans="1:54" x14ac:dyDescent="0.25">
      <c r="A1039" t="s">
        <v>3406</v>
      </c>
      <c r="B1039" s="216" t="str">
        <f t="shared" si="27"/>
        <v xml:space="preserve">W3036SRT     </v>
      </c>
      <c r="C1039" s="216" t="s">
        <v>1736</v>
      </c>
      <c r="D1039" s="216" t="str">
        <f t="shared" si="28"/>
        <v>W3036</v>
      </c>
      <c r="E1039" t="s">
        <v>233</v>
      </c>
      <c r="F1039" s="216" t="str">
        <f t="shared" si="29"/>
        <v>W3036SRT</v>
      </c>
      <c r="H1039" t="s">
        <v>3406</v>
      </c>
      <c r="I1039" t="s">
        <v>2378</v>
      </c>
      <c r="J1039" t="s">
        <v>800</v>
      </c>
      <c r="K1039" t="s">
        <v>809</v>
      </c>
      <c r="L1039">
        <v>416.54</v>
      </c>
      <c r="M1039">
        <v>148.12</v>
      </c>
      <c r="N1039">
        <v>133.29</v>
      </c>
      <c r="O1039">
        <v>121.17</v>
      </c>
      <c r="P1039">
        <v>114.92</v>
      </c>
      <c r="Q1039">
        <v>68</v>
      </c>
      <c r="AU1039">
        <v>416.54</v>
      </c>
      <c r="AV1039">
        <v>148.12</v>
      </c>
      <c r="AW1039">
        <v>133.29</v>
      </c>
      <c r="AX1039">
        <v>121.17</v>
      </c>
      <c r="AY1039">
        <v>114.92</v>
      </c>
      <c r="AZ1039">
        <v>68</v>
      </c>
      <c r="BB1039">
        <v>68</v>
      </c>
    </row>
    <row r="1040" spans="1:54" x14ac:dyDescent="0.25">
      <c r="A1040" t="s">
        <v>3407</v>
      </c>
      <c r="B1040" s="216" t="str">
        <f t="shared" si="27"/>
        <v xml:space="preserve">W3039SRT     </v>
      </c>
      <c r="C1040" s="216" t="s">
        <v>1737</v>
      </c>
      <c r="D1040" s="216" t="str">
        <f t="shared" si="28"/>
        <v>W3039</v>
      </c>
      <c r="E1040" t="s">
        <v>718</v>
      </c>
      <c r="F1040" s="216" t="str">
        <f t="shared" si="29"/>
        <v>W3039SRT</v>
      </c>
      <c r="H1040" t="s">
        <v>3407</v>
      </c>
      <c r="I1040" t="s">
        <v>2378</v>
      </c>
      <c r="J1040" t="s">
        <v>800</v>
      </c>
      <c r="K1040" t="s">
        <v>809</v>
      </c>
      <c r="L1040">
        <v>440.04</v>
      </c>
      <c r="M1040">
        <v>156.47999999999999</v>
      </c>
      <c r="N1040">
        <v>140.81</v>
      </c>
      <c r="O1040">
        <v>128.01</v>
      </c>
      <c r="P1040">
        <v>121.41</v>
      </c>
      <c r="Q1040">
        <v>76</v>
      </c>
      <c r="AU1040">
        <v>440.04</v>
      </c>
      <c r="AV1040">
        <v>156.47999999999999</v>
      </c>
      <c r="AW1040">
        <v>140.81</v>
      </c>
      <c r="AX1040">
        <v>128.01</v>
      </c>
      <c r="AY1040">
        <v>121.41</v>
      </c>
      <c r="AZ1040">
        <v>76</v>
      </c>
      <c r="BB1040">
        <v>76</v>
      </c>
    </row>
    <row r="1041" spans="1:54" x14ac:dyDescent="0.25">
      <c r="A1041" t="s">
        <v>3408</v>
      </c>
      <c r="B1041" s="216" t="str">
        <f t="shared" si="27"/>
        <v xml:space="preserve">W3042SRT     </v>
      </c>
      <c r="C1041" s="216" t="s">
        <v>1738</v>
      </c>
      <c r="D1041" s="216" t="str">
        <f t="shared" si="28"/>
        <v>W3042</v>
      </c>
      <c r="E1041" t="s">
        <v>245</v>
      </c>
      <c r="F1041" s="216" t="str">
        <f t="shared" si="29"/>
        <v>W3042SRT</v>
      </c>
      <c r="H1041" t="s">
        <v>3408</v>
      </c>
      <c r="I1041" t="s">
        <v>2378</v>
      </c>
      <c r="J1041" t="s">
        <v>800</v>
      </c>
      <c r="K1041" t="s">
        <v>809</v>
      </c>
      <c r="L1041">
        <v>452.54</v>
      </c>
      <c r="M1041">
        <v>160.91999999999999</v>
      </c>
      <c r="N1041">
        <v>144.81</v>
      </c>
      <c r="O1041">
        <v>131.63999999999999</v>
      </c>
      <c r="P1041">
        <v>124.86</v>
      </c>
      <c r="Q1041">
        <v>79</v>
      </c>
      <c r="AU1041">
        <v>452.54</v>
      </c>
      <c r="AV1041">
        <v>160.91999999999999</v>
      </c>
      <c r="AW1041">
        <v>144.81</v>
      </c>
      <c r="AX1041">
        <v>131.63999999999999</v>
      </c>
      <c r="AY1041">
        <v>124.86</v>
      </c>
      <c r="AZ1041">
        <v>79</v>
      </c>
      <c r="BB1041">
        <v>79</v>
      </c>
    </row>
    <row r="1042" spans="1:54" x14ac:dyDescent="0.25">
      <c r="A1042" t="s">
        <v>3409</v>
      </c>
      <c r="B1042" s="216" t="str">
        <f t="shared" si="27"/>
        <v xml:space="preserve">W3312SRT     </v>
      </c>
      <c r="C1042" s="216" t="s">
        <v>1740</v>
      </c>
      <c r="D1042" s="216" t="str">
        <f t="shared" si="28"/>
        <v>W3312</v>
      </c>
      <c r="E1042" t="s">
        <v>153</v>
      </c>
      <c r="F1042" s="216" t="str">
        <f t="shared" si="29"/>
        <v>W3312SRT</v>
      </c>
      <c r="H1042" t="s">
        <v>3409</v>
      </c>
      <c r="I1042" t="s">
        <v>2378</v>
      </c>
      <c r="J1042" t="s">
        <v>800</v>
      </c>
      <c r="K1042" t="s">
        <v>809</v>
      </c>
      <c r="L1042">
        <v>285.48</v>
      </c>
      <c r="M1042">
        <v>101.52</v>
      </c>
      <c r="N1042">
        <v>91.35</v>
      </c>
      <c r="O1042">
        <v>83.05</v>
      </c>
      <c r="P1042">
        <v>78.760000000000005</v>
      </c>
      <c r="Q1042">
        <v>33</v>
      </c>
      <c r="AU1042">
        <v>285.48</v>
      </c>
      <c r="AV1042">
        <v>101.52</v>
      </c>
      <c r="AW1042">
        <v>91.35</v>
      </c>
      <c r="AX1042">
        <v>83.05</v>
      </c>
      <c r="AY1042">
        <v>78.760000000000005</v>
      </c>
      <c r="AZ1042">
        <v>33</v>
      </c>
      <c r="BB1042">
        <v>33</v>
      </c>
    </row>
    <row r="1043" spans="1:54" x14ac:dyDescent="0.25">
      <c r="A1043" t="s">
        <v>3410</v>
      </c>
      <c r="B1043" s="216" t="str">
        <f t="shared" si="27"/>
        <v xml:space="preserve">W331224SRT   </v>
      </c>
      <c r="C1043" s="216" t="s">
        <v>1739</v>
      </c>
      <c r="D1043" s="216" t="str">
        <f t="shared" si="28"/>
        <v>W331224</v>
      </c>
      <c r="E1043" t="s">
        <v>185</v>
      </c>
      <c r="F1043" s="216" t="str">
        <f t="shared" si="29"/>
        <v>W331224SRT</v>
      </c>
      <c r="H1043" t="s">
        <v>3410</v>
      </c>
      <c r="I1043" t="s">
        <v>2378</v>
      </c>
      <c r="J1043" t="s">
        <v>800</v>
      </c>
      <c r="K1043" t="s">
        <v>809</v>
      </c>
      <c r="L1043">
        <v>321.41000000000003</v>
      </c>
      <c r="M1043">
        <v>114.29</v>
      </c>
      <c r="N1043">
        <v>102.85</v>
      </c>
      <c r="O1043">
        <v>93.5</v>
      </c>
      <c r="P1043">
        <v>88.68</v>
      </c>
      <c r="Q1043">
        <v>51</v>
      </c>
      <c r="AU1043">
        <v>321.41000000000003</v>
      </c>
      <c r="AV1043">
        <v>114.29</v>
      </c>
      <c r="AW1043">
        <v>102.85</v>
      </c>
      <c r="AX1043">
        <v>93.5</v>
      </c>
      <c r="AY1043">
        <v>88.68</v>
      </c>
      <c r="AZ1043">
        <v>51</v>
      </c>
      <c r="BB1043">
        <v>51</v>
      </c>
    </row>
    <row r="1044" spans="1:54" x14ac:dyDescent="0.25">
      <c r="A1044" t="s">
        <v>3411</v>
      </c>
      <c r="B1044" s="216" t="str">
        <f t="shared" si="27"/>
        <v xml:space="preserve">W3315SRT     </v>
      </c>
      <c r="C1044" s="216" t="s">
        <v>1742</v>
      </c>
      <c r="D1044" s="216" t="str">
        <f t="shared" si="28"/>
        <v>W3315</v>
      </c>
      <c r="E1044" t="s">
        <v>161</v>
      </c>
      <c r="F1044" s="216" t="str">
        <f t="shared" si="29"/>
        <v>W3315SRT</v>
      </c>
      <c r="H1044" t="s">
        <v>3411</v>
      </c>
      <c r="I1044" t="s">
        <v>2378</v>
      </c>
      <c r="J1044" t="s">
        <v>800</v>
      </c>
      <c r="K1044" t="s">
        <v>809</v>
      </c>
      <c r="L1044">
        <v>297.13</v>
      </c>
      <c r="M1044">
        <v>105.66</v>
      </c>
      <c r="N1044">
        <v>95.08</v>
      </c>
      <c r="O1044">
        <v>86.44</v>
      </c>
      <c r="P1044">
        <v>81.98</v>
      </c>
      <c r="Q1044">
        <v>36</v>
      </c>
      <c r="AU1044">
        <v>297.13</v>
      </c>
      <c r="AV1044">
        <v>105.66</v>
      </c>
      <c r="AW1044">
        <v>95.08</v>
      </c>
      <c r="AX1044">
        <v>86.44</v>
      </c>
      <c r="AY1044">
        <v>81.98</v>
      </c>
      <c r="AZ1044">
        <v>36</v>
      </c>
      <c r="BB1044">
        <v>36</v>
      </c>
    </row>
    <row r="1045" spans="1:54" x14ac:dyDescent="0.25">
      <c r="A1045" t="s">
        <v>3412</v>
      </c>
      <c r="B1045" s="216" t="str">
        <f t="shared" si="27"/>
        <v xml:space="preserve">W331524SRT   </v>
      </c>
      <c r="C1045" s="216" t="s">
        <v>1741</v>
      </c>
      <c r="D1045" s="216" t="str">
        <f t="shared" si="28"/>
        <v>W331524</v>
      </c>
      <c r="E1045" t="s">
        <v>186</v>
      </c>
      <c r="F1045" s="216" t="str">
        <f t="shared" si="29"/>
        <v>W331524SRT</v>
      </c>
      <c r="H1045" t="s">
        <v>3412</v>
      </c>
      <c r="I1045" t="s">
        <v>2378</v>
      </c>
      <c r="J1045" t="s">
        <v>800</v>
      </c>
      <c r="K1045" t="s">
        <v>809</v>
      </c>
      <c r="L1045">
        <v>337.13</v>
      </c>
      <c r="M1045">
        <v>119.88</v>
      </c>
      <c r="N1045">
        <v>107.88</v>
      </c>
      <c r="O1045">
        <v>98.07</v>
      </c>
      <c r="P1045">
        <v>93.01</v>
      </c>
      <c r="Q1045">
        <v>55</v>
      </c>
      <c r="AU1045">
        <v>337.13</v>
      </c>
      <c r="AV1045">
        <v>119.88</v>
      </c>
      <c r="AW1045">
        <v>107.88</v>
      </c>
      <c r="AX1045">
        <v>98.07</v>
      </c>
      <c r="AY1045">
        <v>93.01</v>
      </c>
      <c r="AZ1045">
        <v>55</v>
      </c>
      <c r="BB1045">
        <v>55</v>
      </c>
    </row>
    <row r="1046" spans="1:54" x14ac:dyDescent="0.25">
      <c r="A1046" t="s">
        <v>3413</v>
      </c>
      <c r="B1046" s="216" t="str">
        <f t="shared" si="27"/>
        <v xml:space="preserve">W3318SRT     </v>
      </c>
      <c r="C1046" s="216" t="s">
        <v>1744</v>
      </c>
      <c r="D1046" s="216" t="str">
        <f t="shared" si="28"/>
        <v>W3318</v>
      </c>
      <c r="E1046" t="s">
        <v>170</v>
      </c>
      <c r="F1046" s="216" t="str">
        <f t="shared" si="29"/>
        <v>W3318SRT</v>
      </c>
      <c r="H1046" t="s">
        <v>3413</v>
      </c>
      <c r="I1046" t="s">
        <v>2378</v>
      </c>
      <c r="J1046" t="s">
        <v>800</v>
      </c>
      <c r="K1046" t="s">
        <v>809</v>
      </c>
      <c r="L1046">
        <v>312.06</v>
      </c>
      <c r="M1046">
        <v>110.97</v>
      </c>
      <c r="N1046">
        <v>99.86</v>
      </c>
      <c r="O1046">
        <v>90.78</v>
      </c>
      <c r="P1046">
        <v>86.1</v>
      </c>
      <c r="Q1046">
        <v>40</v>
      </c>
      <c r="AU1046">
        <v>312.06</v>
      </c>
      <c r="AV1046">
        <v>110.97</v>
      </c>
      <c r="AW1046">
        <v>99.86</v>
      </c>
      <c r="AX1046">
        <v>90.78</v>
      </c>
      <c r="AY1046">
        <v>86.1</v>
      </c>
      <c r="AZ1046">
        <v>40</v>
      </c>
      <c r="BB1046">
        <v>40</v>
      </c>
    </row>
    <row r="1047" spans="1:54" x14ac:dyDescent="0.25">
      <c r="A1047" t="s">
        <v>3414</v>
      </c>
      <c r="B1047" s="216" t="str">
        <f t="shared" si="27"/>
        <v xml:space="preserve">W331824SRT   </v>
      </c>
      <c r="C1047" s="216" t="s">
        <v>1743</v>
      </c>
      <c r="D1047" s="216" t="str">
        <f t="shared" si="28"/>
        <v>W331824</v>
      </c>
      <c r="E1047" t="s">
        <v>187</v>
      </c>
      <c r="F1047" s="216" t="str">
        <f t="shared" si="29"/>
        <v>W331824SRT</v>
      </c>
      <c r="H1047" t="s">
        <v>3414</v>
      </c>
      <c r="I1047" t="s">
        <v>2378</v>
      </c>
      <c r="J1047" t="s">
        <v>800</v>
      </c>
      <c r="K1047" t="s">
        <v>809</v>
      </c>
      <c r="L1047">
        <v>353.57</v>
      </c>
      <c r="M1047">
        <v>125.73</v>
      </c>
      <c r="N1047">
        <v>113.14</v>
      </c>
      <c r="O1047">
        <v>102.85</v>
      </c>
      <c r="P1047">
        <v>97.55</v>
      </c>
      <c r="Q1047">
        <v>60</v>
      </c>
      <c r="AU1047">
        <v>353.57</v>
      </c>
      <c r="AV1047">
        <v>125.73</v>
      </c>
      <c r="AW1047">
        <v>113.14</v>
      </c>
      <c r="AX1047">
        <v>102.85</v>
      </c>
      <c r="AY1047">
        <v>97.55</v>
      </c>
      <c r="AZ1047">
        <v>60</v>
      </c>
      <c r="BB1047">
        <v>60</v>
      </c>
    </row>
    <row r="1048" spans="1:54" x14ac:dyDescent="0.25">
      <c r="A1048" t="s">
        <v>3415</v>
      </c>
      <c r="B1048" s="216" t="str">
        <f t="shared" si="27"/>
        <v xml:space="preserve">W3321SRT     </v>
      </c>
      <c r="C1048" s="216" t="s">
        <v>1746</v>
      </c>
      <c r="D1048" s="216" t="str">
        <f t="shared" si="28"/>
        <v>W3321</v>
      </c>
      <c r="E1048" t="s">
        <v>176</v>
      </c>
      <c r="F1048" s="216" t="str">
        <f t="shared" si="29"/>
        <v>W3321SRT</v>
      </c>
      <c r="H1048" t="s">
        <v>3415</v>
      </c>
      <c r="I1048" t="s">
        <v>2378</v>
      </c>
      <c r="J1048" t="s">
        <v>800</v>
      </c>
      <c r="K1048" t="s">
        <v>809</v>
      </c>
      <c r="L1048">
        <v>345.47</v>
      </c>
      <c r="M1048">
        <v>122.85</v>
      </c>
      <c r="N1048">
        <v>110.55</v>
      </c>
      <c r="O1048">
        <v>100.5</v>
      </c>
      <c r="P1048">
        <v>95.32</v>
      </c>
      <c r="Q1048">
        <v>50</v>
      </c>
      <c r="AU1048">
        <v>345.47</v>
      </c>
      <c r="AV1048">
        <v>122.85</v>
      </c>
      <c r="AW1048">
        <v>110.55</v>
      </c>
      <c r="AX1048">
        <v>100.5</v>
      </c>
      <c r="AY1048">
        <v>95.32</v>
      </c>
      <c r="AZ1048">
        <v>50</v>
      </c>
      <c r="BB1048">
        <v>50</v>
      </c>
    </row>
    <row r="1049" spans="1:54" x14ac:dyDescent="0.25">
      <c r="A1049" t="s">
        <v>3416</v>
      </c>
      <c r="B1049" s="216" t="str">
        <f t="shared" si="27"/>
        <v xml:space="preserve">W332124SRT   </v>
      </c>
      <c r="C1049" s="216" t="s">
        <v>1745</v>
      </c>
      <c r="D1049" s="216" t="str">
        <f t="shared" si="28"/>
        <v>W332124</v>
      </c>
      <c r="E1049" t="s">
        <v>188</v>
      </c>
      <c r="F1049" s="216" t="str">
        <f t="shared" si="29"/>
        <v>W332124SRT</v>
      </c>
      <c r="H1049" t="s">
        <v>3416</v>
      </c>
      <c r="I1049" t="s">
        <v>2378</v>
      </c>
      <c r="J1049" t="s">
        <v>800</v>
      </c>
      <c r="K1049" t="s">
        <v>809</v>
      </c>
      <c r="L1049">
        <v>401.18</v>
      </c>
      <c r="M1049">
        <v>142.66</v>
      </c>
      <c r="N1049">
        <v>128.38</v>
      </c>
      <c r="O1049">
        <v>116.7</v>
      </c>
      <c r="P1049">
        <v>110.69</v>
      </c>
      <c r="Q1049">
        <v>77</v>
      </c>
      <c r="AU1049">
        <v>401.18</v>
      </c>
      <c r="AV1049">
        <v>142.66</v>
      </c>
      <c r="AW1049">
        <v>128.38</v>
      </c>
      <c r="AX1049">
        <v>116.7</v>
      </c>
      <c r="AY1049">
        <v>110.69</v>
      </c>
      <c r="AZ1049">
        <v>77</v>
      </c>
      <c r="BB1049">
        <v>77</v>
      </c>
    </row>
    <row r="1050" spans="1:54" x14ac:dyDescent="0.25">
      <c r="A1050" t="s">
        <v>3417</v>
      </c>
      <c r="B1050" s="216" t="str">
        <f t="shared" si="27"/>
        <v xml:space="preserve">W3324SRT     </v>
      </c>
      <c r="C1050" s="216" t="s">
        <v>1748</v>
      </c>
      <c r="D1050" s="216" t="str">
        <f t="shared" si="28"/>
        <v>W3324</v>
      </c>
      <c r="E1050" t="s">
        <v>189</v>
      </c>
      <c r="F1050" s="216" t="str">
        <f t="shared" si="29"/>
        <v>W3324SRT</v>
      </c>
      <c r="H1050" t="s">
        <v>3417</v>
      </c>
      <c r="I1050" t="s">
        <v>2378</v>
      </c>
      <c r="J1050" t="s">
        <v>800</v>
      </c>
      <c r="K1050" t="s">
        <v>809</v>
      </c>
      <c r="L1050">
        <v>357.98</v>
      </c>
      <c r="M1050">
        <v>127.3</v>
      </c>
      <c r="N1050">
        <v>114.55</v>
      </c>
      <c r="O1050">
        <v>104.14</v>
      </c>
      <c r="P1050">
        <v>98.77</v>
      </c>
      <c r="Q1050">
        <v>53</v>
      </c>
      <c r="AU1050">
        <v>357.98</v>
      </c>
      <c r="AV1050">
        <v>127.3</v>
      </c>
      <c r="AW1050">
        <v>114.55</v>
      </c>
      <c r="AX1050">
        <v>104.14</v>
      </c>
      <c r="AY1050">
        <v>98.77</v>
      </c>
      <c r="AZ1050">
        <v>53</v>
      </c>
      <c r="BB1050">
        <v>53</v>
      </c>
    </row>
    <row r="1051" spans="1:54" x14ac:dyDescent="0.25">
      <c r="A1051" t="s">
        <v>3418</v>
      </c>
      <c r="B1051" s="216" t="str">
        <f t="shared" si="27"/>
        <v xml:space="preserve">W332424SRT   </v>
      </c>
      <c r="C1051" s="216" t="s">
        <v>1747</v>
      </c>
      <c r="D1051" s="216" t="str">
        <f t="shared" si="28"/>
        <v>W332424</v>
      </c>
      <c r="E1051" t="s">
        <v>405</v>
      </c>
      <c r="F1051" s="216" t="str">
        <f t="shared" si="29"/>
        <v>W332424SRT</v>
      </c>
      <c r="H1051" t="s">
        <v>3418</v>
      </c>
      <c r="I1051" t="s">
        <v>2378</v>
      </c>
      <c r="J1051" t="s">
        <v>800</v>
      </c>
      <c r="K1051" t="s">
        <v>809</v>
      </c>
      <c r="L1051">
        <v>393.96</v>
      </c>
      <c r="M1051">
        <v>140.09</v>
      </c>
      <c r="N1051">
        <v>126.07</v>
      </c>
      <c r="O1051">
        <v>114.6</v>
      </c>
      <c r="P1051">
        <v>108.69</v>
      </c>
      <c r="Q1051">
        <v>70</v>
      </c>
      <c r="AU1051">
        <v>393.96</v>
      </c>
      <c r="AV1051">
        <v>140.09</v>
      </c>
      <c r="AW1051">
        <v>126.07</v>
      </c>
      <c r="AX1051">
        <v>114.6</v>
      </c>
      <c r="AY1051">
        <v>108.69</v>
      </c>
      <c r="AZ1051">
        <v>70</v>
      </c>
      <c r="BB1051">
        <v>70</v>
      </c>
    </row>
    <row r="1052" spans="1:54" x14ac:dyDescent="0.25">
      <c r="A1052" t="s">
        <v>3419</v>
      </c>
      <c r="B1052" s="216" t="str">
        <f t="shared" si="27"/>
        <v xml:space="preserve">W3330SRT     </v>
      </c>
      <c r="C1052" s="216" t="s">
        <v>1749</v>
      </c>
      <c r="D1052" s="216" t="str">
        <f t="shared" si="28"/>
        <v>W3330</v>
      </c>
      <c r="E1052" t="s">
        <v>212</v>
      </c>
      <c r="F1052" s="216" t="str">
        <f t="shared" si="29"/>
        <v>W3330SRT</v>
      </c>
      <c r="H1052" t="s">
        <v>3419</v>
      </c>
      <c r="I1052" t="s">
        <v>2378</v>
      </c>
      <c r="J1052" t="s">
        <v>800</v>
      </c>
      <c r="K1052" t="s">
        <v>809</v>
      </c>
      <c r="L1052">
        <v>405.55</v>
      </c>
      <c r="M1052">
        <v>144.21</v>
      </c>
      <c r="N1052">
        <v>129.78</v>
      </c>
      <c r="O1052">
        <v>117.97</v>
      </c>
      <c r="P1052">
        <v>111.89</v>
      </c>
      <c r="Q1052">
        <v>66</v>
      </c>
      <c r="AU1052">
        <v>405.55</v>
      </c>
      <c r="AV1052">
        <v>144.21</v>
      </c>
      <c r="AW1052">
        <v>129.78</v>
      </c>
      <c r="AX1052">
        <v>117.97</v>
      </c>
      <c r="AY1052">
        <v>111.89</v>
      </c>
      <c r="AZ1052">
        <v>66</v>
      </c>
      <c r="BB1052">
        <v>66</v>
      </c>
    </row>
    <row r="1053" spans="1:54" x14ac:dyDescent="0.25">
      <c r="A1053" t="s">
        <v>3420</v>
      </c>
      <c r="B1053" s="216" t="str">
        <f t="shared" si="27"/>
        <v xml:space="preserve">W3336SRT     </v>
      </c>
      <c r="C1053" s="216" t="s">
        <v>1750</v>
      </c>
      <c r="D1053" s="216" t="str">
        <f t="shared" si="28"/>
        <v>W3336</v>
      </c>
      <c r="E1053" t="s">
        <v>234</v>
      </c>
      <c r="F1053" s="216" t="str">
        <f t="shared" si="29"/>
        <v>W3336SRT</v>
      </c>
      <c r="H1053" t="s">
        <v>3420</v>
      </c>
      <c r="I1053" t="s">
        <v>2378</v>
      </c>
      <c r="J1053" t="s">
        <v>800</v>
      </c>
      <c r="K1053" t="s">
        <v>809</v>
      </c>
      <c r="L1053">
        <v>432.21</v>
      </c>
      <c r="M1053">
        <v>153.69</v>
      </c>
      <c r="N1053">
        <v>138.31</v>
      </c>
      <c r="O1053">
        <v>125.73</v>
      </c>
      <c r="P1053">
        <v>119.25</v>
      </c>
      <c r="Q1053">
        <v>73</v>
      </c>
      <c r="AU1053">
        <v>432.21</v>
      </c>
      <c r="AV1053">
        <v>153.69</v>
      </c>
      <c r="AW1053">
        <v>138.31</v>
      </c>
      <c r="AX1053">
        <v>125.73</v>
      </c>
      <c r="AY1053">
        <v>119.25</v>
      </c>
      <c r="AZ1053">
        <v>73</v>
      </c>
      <c r="BB1053">
        <v>73</v>
      </c>
    </row>
    <row r="1054" spans="1:54" x14ac:dyDescent="0.25">
      <c r="A1054" t="s">
        <v>3421</v>
      </c>
      <c r="B1054" s="216" t="str">
        <f t="shared" si="27"/>
        <v xml:space="preserve">W3339SRT     </v>
      </c>
      <c r="C1054" s="216" t="s">
        <v>1751</v>
      </c>
      <c r="D1054" s="216" t="str">
        <f t="shared" si="28"/>
        <v>W3339</v>
      </c>
      <c r="E1054" t="s">
        <v>719</v>
      </c>
      <c r="F1054" s="216" t="str">
        <f t="shared" si="29"/>
        <v>W3339SRT</v>
      </c>
      <c r="H1054" t="s">
        <v>3421</v>
      </c>
      <c r="I1054" t="s">
        <v>2378</v>
      </c>
      <c r="J1054" t="s">
        <v>800</v>
      </c>
      <c r="K1054" t="s">
        <v>809</v>
      </c>
      <c r="L1054">
        <v>462.28</v>
      </c>
      <c r="M1054">
        <v>164.39</v>
      </c>
      <c r="N1054">
        <v>147.93</v>
      </c>
      <c r="O1054">
        <v>134.47999999999999</v>
      </c>
      <c r="P1054">
        <v>127.54</v>
      </c>
      <c r="Q1054">
        <v>83</v>
      </c>
      <c r="AU1054">
        <v>462.28</v>
      </c>
      <c r="AV1054">
        <v>164.39</v>
      </c>
      <c r="AW1054">
        <v>147.93</v>
      </c>
      <c r="AX1054">
        <v>134.47999999999999</v>
      </c>
      <c r="AY1054">
        <v>127.54</v>
      </c>
      <c r="AZ1054">
        <v>83</v>
      </c>
      <c r="BB1054">
        <v>83</v>
      </c>
    </row>
    <row r="1055" spans="1:54" x14ac:dyDescent="0.25">
      <c r="A1055" t="s">
        <v>3422</v>
      </c>
      <c r="B1055" s="216" t="str">
        <f t="shared" si="27"/>
        <v xml:space="preserve">W3342SRT     </v>
      </c>
      <c r="C1055" s="216" t="s">
        <v>1752</v>
      </c>
      <c r="D1055" s="216" t="str">
        <f t="shared" si="28"/>
        <v>W3342</v>
      </c>
      <c r="E1055" t="s">
        <v>246</v>
      </c>
      <c r="F1055" s="216" t="str">
        <f t="shared" si="29"/>
        <v>W3342SRT</v>
      </c>
      <c r="H1055" t="s">
        <v>3422</v>
      </c>
      <c r="I1055" t="s">
        <v>2378</v>
      </c>
      <c r="J1055" t="s">
        <v>800</v>
      </c>
      <c r="K1055" t="s">
        <v>809</v>
      </c>
      <c r="L1055">
        <v>475.71</v>
      </c>
      <c r="M1055">
        <v>169.16</v>
      </c>
      <c r="N1055">
        <v>152.22999999999999</v>
      </c>
      <c r="O1055">
        <v>138.38</v>
      </c>
      <c r="P1055">
        <v>131.25</v>
      </c>
      <c r="Q1055">
        <v>86</v>
      </c>
      <c r="AU1055">
        <v>475.71</v>
      </c>
      <c r="AV1055">
        <v>169.16</v>
      </c>
      <c r="AW1055">
        <v>152.22999999999999</v>
      </c>
      <c r="AX1055">
        <v>138.38</v>
      </c>
      <c r="AY1055">
        <v>131.25</v>
      </c>
      <c r="AZ1055">
        <v>86</v>
      </c>
      <c r="BB1055">
        <v>86</v>
      </c>
    </row>
    <row r="1056" spans="1:54" x14ac:dyDescent="0.25">
      <c r="A1056" t="s">
        <v>3423</v>
      </c>
      <c r="B1056" s="216" t="str">
        <f t="shared" si="27"/>
        <v xml:space="preserve">W3612SRT     </v>
      </c>
      <c r="C1056" s="216" t="s">
        <v>1754</v>
      </c>
      <c r="D1056" s="216" t="str">
        <f t="shared" si="28"/>
        <v>W3612</v>
      </c>
      <c r="E1056" t="s">
        <v>154</v>
      </c>
      <c r="F1056" s="216" t="str">
        <f t="shared" si="29"/>
        <v>W3612SRT</v>
      </c>
      <c r="H1056" t="s">
        <v>3423</v>
      </c>
      <c r="I1056" t="s">
        <v>2378</v>
      </c>
      <c r="J1056" t="s">
        <v>800</v>
      </c>
      <c r="K1056" t="s">
        <v>809</v>
      </c>
      <c r="L1056">
        <v>293.64</v>
      </c>
      <c r="M1056">
        <v>104.42</v>
      </c>
      <c r="N1056">
        <v>93.97</v>
      </c>
      <c r="O1056">
        <v>85.42</v>
      </c>
      <c r="P1056">
        <v>81.02</v>
      </c>
      <c r="Q1056">
        <v>36</v>
      </c>
      <c r="AU1056">
        <v>293.64</v>
      </c>
      <c r="AV1056">
        <v>104.42</v>
      </c>
      <c r="AW1056">
        <v>93.97</v>
      </c>
      <c r="AX1056">
        <v>85.42</v>
      </c>
      <c r="AY1056">
        <v>81.02</v>
      </c>
      <c r="AZ1056">
        <v>36</v>
      </c>
      <c r="BB1056">
        <v>36</v>
      </c>
    </row>
    <row r="1057" spans="1:54" x14ac:dyDescent="0.25">
      <c r="A1057" t="s">
        <v>3424</v>
      </c>
      <c r="B1057" s="216" t="str">
        <f t="shared" si="27"/>
        <v xml:space="preserve">W361224SRT   </v>
      </c>
      <c r="C1057" s="216" t="s">
        <v>1753</v>
      </c>
      <c r="D1057" s="216" t="str">
        <f t="shared" si="28"/>
        <v>W361224</v>
      </c>
      <c r="E1057" t="s">
        <v>190</v>
      </c>
      <c r="F1057" s="216" t="str">
        <f t="shared" si="29"/>
        <v>W361224SRT</v>
      </c>
      <c r="H1057" t="s">
        <v>3424</v>
      </c>
      <c r="I1057" t="s">
        <v>2378</v>
      </c>
      <c r="J1057" t="s">
        <v>800</v>
      </c>
      <c r="K1057" t="s">
        <v>809</v>
      </c>
      <c r="L1057">
        <v>330.42</v>
      </c>
      <c r="M1057">
        <v>117.5</v>
      </c>
      <c r="N1057">
        <v>105.73</v>
      </c>
      <c r="O1057">
        <v>96.12</v>
      </c>
      <c r="P1057">
        <v>91.16</v>
      </c>
      <c r="Q1057">
        <v>54</v>
      </c>
      <c r="AU1057">
        <v>330.42</v>
      </c>
      <c r="AV1057">
        <v>117.5</v>
      </c>
      <c r="AW1057">
        <v>105.73</v>
      </c>
      <c r="AX1057">
        <v>96.12</v>
      </c>
      <c r="AY1057">
        <v>91.16</v>
      </c>
      <c r="AZ1057">
        <v>54</v>
      </c>
      <c r="BB1057">
        <v>54</v>
      </c>
    </row>
    <row r="1058" spans="1:54" x14ac:dyDescent="0.25">
      <c r="A1058" t="s">
        <v>3425</v>
      </c>
      <c r="B1058" s="216" t="str">
        <f t="shared" si="27"/>
        <v xml:space="preserve">W3615SRT     </v>
      </c>
      <c r="C1058" s="216" t="s">
        <v>1756</v>
      </c>
      <c r="D1058" s="216" t="str">
        <f t="shared" si="28"/>
        <v>W3615</v>
      </c>
      <c r="E1058" t="s">
        <v>162</v>
      </c>
      <c r="F1058" s="216" t="str">
        <f t="shared" si="29"/>
        <v>W3615SRT</v>
      </c>
      <c r="H1058" t="s">
        <v>3425</v>
      </c>
      <c r="I1058" t="s">
        <v>2378</v>
      </c>
      <c r="J1058" t="s">
        <v>800</v>
      </c>
      <c r="K1058" t="s">
        <v>809</v>
      </c>
      <c r="L1058">
        <v>311.92</v>
      </c>
      <c r="M1058">
        <v>110.92</v>
      </c>
      <c r="N1058">
        <v>99.81</v>
      </c>
      <c r="O1058">
        <v>90.74</v>
      </c>
      <c r="P1058">
        <v>86.06</v>
      </c>
      <c r="Q1058">
        <v>40</v>
      </c>
      <c r="AU1058">
        <v>311.92</v>
      </c>
      <c r="AV1058">
        <v>110.92</v>
      </c>
      <c r="AW1058">
        <v>99.81</v>
      </c>
      <c r="AX1058">
        <v>90.74</v>
      </c>
      <c r="AY1058">
        <v>86.06</v>
      </c>
      <c r="AZ1058">
        <v>40</v>
      </c>
      <c r="BB1058">
        <v>40</v>
      </c>
    </row>
    <row r="1059" spans="1:54" x14ac:dyDescent="0.25">
      <c r="A1059" t="s">
        <v>3426</v>
      </c>
      <c r="B1059" s="216" t="str">
        <f t="shared" si="27"/>
        <v xml:space="preserve">W361524SRT   </v>
      </c>
      <c r="C1059" s="216" t="s">
        <v>1755</v>
      </c>
      <c r="D1059" s="216" t="str">
        <f t="shared" si="28"/>
        <v>W361524</v>
      </c>
      <c r="E1059" t="s">
        <v>191</v>
      </c>
      <c r="F1059" s="216" t="str">
        <f t="shared" si="29"/>
        <v>W361524SRT</v>
      </c>
      <c r="H1059" t="s">
        <v>3426</v>
      </c>
      <c r="I1059" t="s">
        <v>2378</v>
      </c>
      <c r="J1059" t="s">
        <v>800</v>
      </c>
      <c r="K1059" t="s">
        <v>809</v>
      </c>
      <c r="L1059">
        <v>351.07</v>
      </c>
      <c r="M1059">
        <v>124.84</v>
      </c>
      <c r="N1059">
        <v>112.34</v>
      </c>
      <c r="O1059">
        <v>102.13</v>
      </c>
      <c r="P1059">
        <v>96.86</v>
      </c>
      <c r="Q1059">
        <v>59</v>
      </c>
      <c r="AU1059">
        <v>351.07</v>
      </c>
      <c r="AV1059">
        <v>124.84</v>
      </c>
      <c r="AW1059">
        <v>112.34</v>
      </c>
      <c r="AX1059">
        <v>102.13</v>
      </c>
      <c r="AY1059">
        <v>96.86</v>
      </c>
      <c r="AZ1059">
        <v>59</v>
      </c>
      <c r="BB1059">
        <v>59</v>
      </c>
    </row>
    <row r="1060" spans="1:54" x14ac:dyDescent="0.25">
      <c r="A1060" t="s">
        <v>3427</v>
      </c>
      <c r="B1060" s="216" t="str">
        <f t="shared" si="27"/>
        <v xml:space="preserve">W3618SRT     </v>
      </c>
      <c r="C1060" s="216" t="s">
        <v>1758</v>
      </c>
      <c r="D1060" s="216" t="str">
        <f t="shared" si="28"/>
        <v>W3618</v>
      </c>
      <c r="E1060" t="s">
        <v>171</v>
      </c>
      <c r="F1060" s="216" t="str">
        <f t="shared" si="29"/>
        <v>W3618SRT</v>
      </c>
      <c r="H1060" t="s">
        <v>3427</v>
      </c>
      <c r="I1060" t="s">
        <v>2378</v>
      </c>
      <c r="J1060" t="s">
        <v>800</v>
      </c>
      <c r="K1060" t="s">
        <v>809</v>
      </c>
      <c r="L1060">
        <v>326</v>
      </c>
      <c r="M1060">
        <v>115.93</v>
      </c>
      <c r="N1060">
        <v>104.32</v>
      </c>
      <c r="O1060">
        <v>94.83</v>
      </c>
      <c r="P1060">
        <v>89.94</v>
      </c>
      <c r="Q1060">
        <v>44</v>
      </c>
      <c r="AU1060">
        <v>326</v>
      </c>
      <c r="AV1060">
        <v>115.93</v>
      </c>
      <c r="AW1060">
        <v>104.32</v>
      </c>
      <c r="AX1060">
        <v>94.83</v>
      </c>
      <c r="AY1060">
        <v>89.94</v>
      </c>
      <c r="AZ1060">
        <v>44</v>
      </c>
      <c r="BB1060">
        <v>44</v>
      </c>
    </row>
    <row r="1061" spans="1:54" x14ac:dyDescent="0.25">
      <c r="A1061" t="s">
        <v>3428</v>
      </c>
      <c r="B1061" s="216" t="str">
        <f t="shared" si="27"/>
        <v xml:space="preserve">W361824SRT   </v>
      </c>
      <c r="C1061" s="216" t="s">
        <v>1757</v>
      </c>
      <c r="D1061" s="216" t="str">
        <f t="shared" si="28"/>
        <v>W361824</v>
      </c>
      <c r="E1061" t="s">
        <v>192</v>
      </c>
      <c r="F1061" s="216" t="str">
        <f t="shared" si="29"/>
        <v>W361824SRT</v>
      </c>
      <c r="H1061" t="s">
        <v>3428</v>
      </c>
      <c r="I1061" t="s">
        <v>2378</v>
      </c>
      <c r="J1061" t="s">
        <v>800</v>
      </c>
      <c r="K1061" t="s">
        <v>809</v>
      </c>
      <c r="L1061">
        <v>367.51</v>
      </c>
      <c r="M1061">
        <v>130.69</v>
      </c>
      <c r="N1061">
        <v>117.6</v>
      </c>
      <c r="O1061">
        <v>106.91</v>
      </c>
      <c r="P1061">
        <v>101.4</v>
      </c>
      <c r="Q1061">
        <v>64</v>
      </c>
      <c r="AU1061">
        <v>367.51</v>
      </c>
      <c r="AV1061">
        <v>130.69</v>
      </c>
      <c r="AW1061">
        <v>117.6</v>
      </c>
      <c r="AX1061">
        <v>106.91</v>
      </c>
      <c r="AY1061">
        <v>101.4</v>
      </c>
      <c r="AZ1061">
        <v>64</v>
      </c>
      <c r="BB1061">
        <v>64</v>
      </c>
    </row>
    <row r="1062" spans="1:54" x14ac:dyDescent="0.25">
      <c r="A1062" t="s">
        <v>3429</v>
      </c>
      <c r="B1062" s="216" t="str">
        <f t="shared" si="27"/>
        <v xml:space="preserve">W3621SRT     </v>
      </c>
      <c r="C1062" s="216" t="s">
        <v>1760</v>
      </c>
      <c r="D1062" s="216" t="str">
        <f t="shared" si="28"/>
        <v>W3621</v>
      </c>
      <c r="E1062" t="s">
        <v>177</v>
      </c>
      <c r="F1062" s="216" t="str">
        <f t="shared" si="29"/>
        <v>W3621SRT</v>
      </c>
      <c r="H1062" t="s">
        <v>3429</v>
      </c>
      <c r="I1062" t="s">
        <v>2378</v>
      </c>
      <c r="J1062" t="s">
        <v>800</v>
      </c>
      <c r="K1062" t="s">
        <v>809</v>
      </c>
      <c r="L1062">
        <v>359.57</v>
      </c>
      <c r="M1062">
        <v>127.86</v>
      </c>
      <c r="N1062">
        <v>115.06</v>
      </c>
      <c r="O1062">
        <v>104.6</v>
      </c>
      <c r="P1062">
        <v>99.21</v>
      </c>
      <c r="Q1062">
        <v>54</v>
      </c>
      <c r="AU1062">
        <v>359.57</v>
      </c>
      <c r="AV1062">
        <v>127.86</v>
      </c>
      <c r="AW1062">
        <v>115.06</v>
      </c>
      <c r="AX1062">
        <v>104.6</v>
      </c>
      <c r="AY1062">
        <v>99.21</v>
      </c>
      <c r="AZ1062">
        <v>54</v>
      </c>
      <c r="BB1062">
        <v>54</v>
      </c>
    </row>
    <row r="1063" spans="1:54" x14ac:dyDescent="0.25">
      <c r="A1063" t="s">
        <v>3430</v>
      </c>
      <c r="B1063" s="216" t="str">
        <f t="shared" si="27"/>
        <v xml:space="preserve">W362124SRT   </v>
      </c>
      <c r="C1063" s="216" t="s">
        <v>1759</v>
      </c>
      <c r="D1063" s="216" t="str">
        <f t="shared" si="28"/>
        <v>W362124</v>
      </c>
      <c r="E1063" t="s">
        <v>193</v>
      </c>
      <c r="F1063" s="216" t="str">
        <f t="shared" si="29"/>
        <v>W362124SRT</v>
      </c>
      <c r="H1063" t="s">
        <v>3430</v>
      </c>
      <c r="I1063" t="s">
        <v>2378</v>
      </c>
      <c r="J1063" t="s">
        <v>800</v>
      </c>
      <c r="K1063" t="s">
        <v>809</v>
      </c>
      <c r="L1063">
        <v>417.65</v>
      </c>
      <c r="M1063">
        <v>148.52000000000001</v>
      </c>
      <c r="N1063">
        <v>133.65</v>
      </c>
      <c r="O1063">
        <v>121.49</v>
      </c>
      <c r="P1063">
        <v>115.23</v>
      </c>
      <c r="Q1063">
        <v>83</v>
      </c>
      <c r="AU1063">
        <v>417.65</v>
      </c>
      <c r="AV1063">
        <v>148.52000000000001</v>
      </c>
      <c r="AW1063">
        <v>133.65</v>
      </c>
      <c r="AX1063">
        <v>121.49</v>
      </c>
      <c r="AY1063">
        <v>115.23</v>
      </c>
      <c r="AZ1063">
        <v>83</v>
      </c>
      <c r="BB1063">
        <v>83</v>
      </c>
    </row>
    <row r="1064" spans="1:54" x14ac:dyDescent="0.25">
      <c r="A1064" t="s">
        <v>3431</v>
      </c>
      <c r="B1064" s="216" t="str">
        <f t="shared" si="27"/>
        <v xml:space="preserve">W3624SRT     </v>
      </c>
      <c r="C1064" s="216" t="s">
        <v>1762</v>
      </c>
      <c r="D1064" s="216" t="str">
        <f t="shared" si="28"/>
        <v>W3624</v>
      </c>
      <c r="E1064" t="s">
        <v>195</v>
      </c>
      <c r="F1064" s="216" t="str">
        <f t="shared" si="29"/>
        <v>W3624SRT</v>
      </c>
      <c r="H1064" t="s">
        <v>3431</v>
      </c>
      <c r="I1064" t="s">
        <v>2378</v>
      </c>
      <c r="J1064" t="s">
        <v>800</v>
      </c>
      <c r="K1064" t="s">
        <v>809</v>
      </c>
      <c r="L1064">
        <v>372.08</v>
      </c>
      <c r="M1064">
        <v>132.31</v>
      </c>
      <c r="N1064">
        <v>119.07</v>
      </c>
      <c r="O1064">
        <v>108.24</v>
      </c>
      <c r="P1064">
        <v>102.66</v>
      </c>
      <c r="Q1064">
        <v>57</v>
      </c>
      <c r="AU1064">
        <v>372.08</v>
      </c>
      <c r="AV1064">
        <v>132.31</v>
      </c>
      <c r="AW1064">
        <v>119.07</v>
      </c>
      <c r="AX1064">
        <v>108.24</v>
      </c>
      <c r="AY1064">
        <v>102.66</v>
      </c>
      <c r="AZ1064">
        <v>57</v>
      </c>
      <c r="BB1064">
        <v>57</v>
      </c>
    </row>
    <row r="1065" spans="1:54" x14ac:dyDescent="0.25">
      <c r="A1065" t="s">
        <v>3432</v>
      </c>
      <c r="B1065" s="216" t="str">
        <f t="shared" si="27"/>
        <v xml:space="preserve">W362424SRT   </v>
      </c>
      <c r="C1065" s="216" t="s">
        <v>1761</v>
      </c>
      <c r="D1065" s="216" t="str">
        <f t="shared" si="28"/>
        <v>W362424</v>
      </c>
      <c r="E1065" t="s">
        <v>194</v>
      </c>
      <c r="F1065" s="216" t="str">
        <f t="shared" si="29"/>
        <v>W362424SRT</v>
      </c>
      <c r="H1065" t="s">
        <v>3432</v>
      </c>
      <c r="I1065" t="s">
        <v>2378</v>
      </c>
      <c r="J1065" t="s">
        <v>800</v>
      </c>
      <c r="K1065" t="s">
        <v>809</v>
      </c>
      <c r="L1065">
        <v>434.09</v>
      </c>
      <c r="M1065">
        <v>154.36000000000001</v>
      </c>
      <c r="N1065">
        <v>138.91</v>
      </c>
      <c r="O1065">
        <v>126.28</v>
      </c>
      <c r="P1065">
        <v>119.77</v>
      </c>
      <c r="Q1065">
        <v>87</v>
      </c>
      <c r="AU1065">
        <v>434.09</v>
      </c>
      <c r="AV1065">
        <v>154.36000000000001</v>
      </c>
      <c r="AW1065">
        <v>138.91</v>
      </c>
      <c r="AX1065">
        <v>126.28</v>
      </c>
      <c r="AY1065">
        <v>119.77</v>
      </c>
      <c r="AZ1065">
        <v>87</v>
      </c>
      <c r="BB1065">
        <v>87</v>
      </c>
    </row>
    <row r="1066" spans="1:54" x14ac:dyDescent="0.25">
      <c r="A1066" t="s">
        <v>3433</v>
      </c>
      <c r="B1066" s="216" t="str">
        <f t="shared" si="27"/>
        <v xml:space="preserve">W3630SRT     </v>
      </c>
      <c r="C1066" s="216" t="s">
        <v>1763</v>
      </c>
      <c r="D1066" s="216" t="str">
        <f t="shared" si="28"/>
        <v>W3630</v>
      </c>
      <c r="E1066" t="s">
        <v>213</v>
      </c>
      <c r="F1066" s="216" t="str">
        <f t="shared" si="29"/>
        <v>W3630SRT</v>
      </c>
      <c r="H1066" t="s">
        <v>3433</v>
      </c>
      <c r="I1066" t="s">
        <v>2378</v>
      </c>
      <c r="J1066" t="s">
        <v>800</v>
      </c>
      <c r="K1066" t="s">
        <v>809</v>
      </c>
      <c r="L1066">
        <v>419.73</v>
      </c>
      <c r="M1066">
        <v>149.26</v>
      </c>
      <c r="N1066">
        <v>134.31</v>
      </c>
      <c r="O1066">
        <v>122.1</v>
      </c>
      <c r="P1066">
        <v>115.8</v>
      </c>
      <c r="Q1066">
        <v>71</v>
      </c>
      <c r="AU1066">
        <v>419.73</v>
      </c>
      <c r="AV1066">
        <v>149.26</v>
      </c>
      <c r="AW1066">
        <v>134.31</v>
      </c>
      <c r="AX1066">
        <v>122.1</v>
      </c>
      <c r="AY1066">
        <v>115.8</v>
      </c>
      <c r="AZ1066">
        <v>71</v>
      </c>
      <c r="BB1066">
        <v>71</v>
      </c>
    </row>
    <row r="1067" spans="1:54" x14ac:dyDescent="0.25">
      <c r="A1067" t="s">
        <v>3434</v>
      </c>
      <c r="B1067" s="216" t="str">
        <f t="shared" si="27"/>
        <v xml:space="preserve">W3636SRT     </v>
      </c>
      <c r="C1067" s="216" t="s">
        <v>1764</v>
      </c>
      <c r="D1067" s="216" t="str">
        <f t="shared" si="28"/>
        <v>W3636</v>
      </c>
      <c r="E1067" t="s">
        <v>235</v>
      </c>
      <c r="F1067" s="216" t="str">
        <f t="shared" si="29"/>
        <v>W3636SRT</v>
      </c>
      <c r="H1067" t="s">
        <v>3434</v>
      </c>
      <c r="I1067" t="s">
        <v>2378</v>
      </c>
      <c r="J1067" t="s">
        <v>800</v>
      </c>
      <c r="K1067" t="s">
        <v>809</v>
      </c>
      <c r="L1067">
        <v>452.08</v>
      </c>
      <c r="M1067">
        <v>160.76</v>
      </c>
      <c r="N1067">
        <v>144.66999999999999</v>
      </c>
      <c r="O1067">
        <v>131.51</v>
      </c>
      <c r="P1067">
        <v>124.73</v>
      </c>
      <c r="Q1067">
        <v>78</v>
      </c>
      <c r="AU1067">
        <v>452.08</v>
      </c>
      <c r="AV1067">
        <v>160.76</v>
      </c>
      <c r="AW1067">
        <v>144.66999999999999</v>
      </c>
      <c r="AX1067">
        <v>131.51</v>
      </c>
      <c r="AY1067">
        <v>124.73</v>
      </c>
      <c r="AZ1067">
        <v>78</v>
      </c>
      <c r="BB1067">
        <v>78</v>
      </c>
    </row>
    <row r="1068" spans="1:54" x14ac:dyDescent="0.25">
      <c r="A1068" t="s">
        <v>3435</v>
      </c>
      <c r="B1068" s="216" t="str">
        <f t="shared" si="27"/>
        <v xml:space="preserve">W3639SRT     </v>
      </c>
      <c r="C1068" s="216" t="s">
        <v>1765</v>
      </c>
      <c r="D1068" s="216" t="str">
        <f t="shared" si="28"/>
        <v>W3639</v>
      </c>
      <c r="E1068" t="s">
        <v>720</v>
      </c>
      <c r="F1068" s="216" t="str">
        <f t="shared" si="29"/>
        <v>W3639SRT</v>
      </c>
      <c r="H1068" t="s">
        <v>3435</v>
      </c>
      <c r="I1068" t="s">
        <v>2378</v>
      </c>
      <c r="J1068" t="s">
        <v>800</v>
      </c>
      <c r="K1068" t="s">
        <v>809</v>
      </c>
      <c r="L1068">
        <v>483.89</v>
      </c>
      <c r="M1068">
        <v>172.07</v>
      </c>
      <c r="N1068">
        <v>154.85</v>
      </c>
      <c r="O1068">
        <v>140.76</v>
      </c>
      <c r="P1068">
        <v>133.51</v>
      </c>
      <c r="Q1068">
        <v>89</v>
      </c>
      <c r="AU1068">
        <v>483.89</v>
      </c>
      <c r="AV1068">
        <v>172.07</v>
      </c>
      <c r="AW1068">
        <v>154.85</v>
      </c>
      <c r="AX1068">
        <v>140.76</v>
      </c>
      <c r="AY1068">
        <v>133.51</v>
      </c>
      <c r="AZ1068">
        <v>89</v>
      </c>
      <c r="BB1068">
        <v>89</v>
      </c>
    </row>
    <row r="1069" spans="1:54" x14ac:dyDescent="0.25">
      <c r="A1069" t="s">
        <v>3436</v>
      </c>
      <c r="B1069" s="216" t="str">
        <f t="shared" si="27"/>
        <v xml:space="preserve">W3642SRT     </v>
      </c>
      <c r="C1069" s="216" t="s">
        <v>1766</v>
      </c>
      <c r="D1069" s="216" t="str">
        <f t="shared" si="28"/>
        <v>W3642</v>
      </c>
      <c r="E1069" t="s">
        <v>247</v>
      </c>
      <c r="F1069" s="216" t="str">
        <f t="shared" si="29"/>
        <v>W3642SRT</v>
      </c>
      <c r="H1069" t="s">
        <v>3436</v>
      </c>
      <c r="I1069" t="s">
        <v>2378</v>
      </c>
      <c r="J1069" t="s">
        <v>800</v>
      </c>
      <c r="K1069" t="s">
        <v>809</v>
      </c>
      <c r="L1069">
        <v>497.24</v>
      </c>
      <c r="M1069">
        <v>176.82</v>
      </c>
      <c r="N1069">
        <v>159.12</v>
      </c>
      <c r="O1069">
        <v>144.65</v>
      </c>
      <c r="P1069">
        <v>137.19</v>
      </c>
      <c r="Q1069">
        <v>92</v>
      </c>
      <c r="AU1069">
        <v>497.24</v>
      </c>
      <c r="AV1069">
        <v>176.82</v>
      </c>
      <c r="AW1069">
        <v>159.12</v>
      </c>
      <c r="AX1069">
        <v>144.65</v>
      </c>
      <c r="AY1069">
        <v>137.19</v>
      </c>
      <c r="AZ1069">
        <v>92</v>
      </c>
      <c r="BB1069">
        <v>92</v>
      </c>
    </row>
    <row r="1070" spans="1:54" x14ac:dyDescent="0.25">
      <c r="A1070"/>
      <c r="E1070"/>
      <c r="AU1070" s="216" t="e">
        <f>INDEX(#REF!,MATCH($A1070,#REF!,0))</f>
        <v>#REF!</v>
      </c>
      <c r="AV1070" s="216" t="e">
        <f>INDEX(#REF!,MATCH($A1070,#REF!,0))</f>
        <v>#REF!</v>
      </c>
      <c r="AW1070" s="216" t="e">
        <f>INDEX(#REF!,MATCH($A1070,#REF!,0))</f>
        <v>#REF!</v>
      </c>
      <c r="AX1070" s="216" t="e">
        <f>INDEX(#REF!,MATCH($A1070,#REF!,0))</f>
        <v>#REF!</v>
      </c>
      <c r="AY1070" s="216" t="e">
        <f>INDEX(#REF!,MATCH($A1070,#REF!,0))</f>
        <v>#REF!</v>
      </c>
      <c r="BB1070" s="216" t="e">
        <f>INDEX(#REF!,MATCH($A1070,#REF!,0))</f>
        <v>#REF!</v>
      </c>
    </row>
    <row r="1071" spans="1:54" x14ac:dyDescent="0.25">
      <c r="A1071" s="80" t="s">
        <v>2368</v>
      </c>
      <c r="E1071"/>
      <c r="AU1071" s="216" t="e">
        <f>INDEX(#REF!,MATCH($A1071,#REF!,0))</f>
        <v>#REF!</v>
      </c>
      <c r="AV1071" s="216" t="e">
        <f>INDEX(#REF!,MATCH($A1071,#REF!,0))</f>
        <v>#REF!</v>
      </c>
      <c r="AW1071" s="216" t="e">
        <f>INDEX(#REF!,MATCH($A1071,#REF!,0))</f>
        <v>#REF!</v>
      </c>
      <c r="AX1071" s="216" t="e">
        <f>INDEX(#REF!,MATCH($A1071,#REF!,0))</f>
        <v>#REF!</v>
      </c>
      <c r="AY1071" s="216" t="e">
        <f>INDEX(#REF!,MATCH($A1071,#REF!,0))</f>
        <v>#REF!</v>
      </c>
      <c r="BB1071" s="216" t="e">
        <f>INDEX(#REF!,MATCH($A1071,#REF!,0))</f>
        <v>#REF!</v>
      </c>
    </row>
    <row r="1072" spans="1:54" x14ac:dyDescent="0.25">
      <c r="A1072" t="s">
        <v>3176</v>
      </c>
      <c r="B1072" s="216" t="str">
        <f t="shared" ref="B1072:B1091" si="30">RIGHT(A1072,LEN(A1072)-3)</f>
        <v xml:space="preserve">BBPSRT       </v>
      </c>
      <c r="C1072" s="216" t="s">
        <v>1606</v>
      </c>
      <c r="D1072" t="s">
        <v>800</v>
      </c>
      <c r="E1072" s="216" t="str">
        <f>LEFT(C1072,LEN(C1072)-3)</f>
        <v>BBP</v>
      </c>
      <c r="F1072" t="s">
        <v>804</v>
      </c>
      <c r="H1072" t="s">
        <v>3176</v>
      </c>
      <c r="I1072" t="s">
        <v>2378</v>
      </c>
      <c r="J1072" t="s">
        <v>800</v>
      </c>
      <c r="K1072" t="s">
        <v>804</v>
      </c>
      <c r="L1072">
        <v>217.18</v>
      </c>
      <c r="M1072">
        <v>77.23</v>
      </c>
      <c r="N1072">
        <v>69.5</v>
      </c>
      <c r="O1072">
        <v>63.18</v>
      </c>
      <c r="P1072">
        <v>59.92</v>
      </c>
      <c r="Q1072">
        <v>38</v>
      </c>
      <c r="AU1072">
        <v>217.18</v>
      </c>
      <c r="AV1072">
        <v>77.23</v>
      </c>
      <c r="AW1072">
        <v>69.5</v>
      </c>
      <c r="AX1072">
        <v>63.18</v>
      </c>
      <c r="AY1072">
        <v>59.92</v>
      </c>
      <c r="BB1072">
        <v>38</v>
      </c>
    </row>
    <row r="1073" spans="1:54" x14ac:dyDescent="0.25">
      <c r="A1073" t="s">
        <v>3177</v>
      </c>
      <c r="B1073" s="216" t="str">
        <f t="shared" si="30"/>
        <v xml:space="preserve">BEPSRT       </v>
      </c>
      <c r="C1073" s="216" t="s">
        <v>1610</v>
      </c>
      <c r="D1073" t="s">
        <v>800</v>
      </c>
      <c r="E1073" s="216" t="str">
        <f t="shared" ref="E1073:E1091" si="31">LEFT(C1073,LEN(C1073)-3)</f>
        <v>BEP</v>
      </c>
      <c r="F1073" t="s">
        <v>804</v>
      </c>
      <c r="H1073" t="s">
        <v>3177</v>
      </c>
      <c r="I1073" t="s">
        <v>2378</v>
      </c>
      <c r="J1073" t="s">
        <v>800</v>
      </c>
      <c r="K1073" t="s">
        <v>804</v>
      </c>
      <c r="L1073">
        <v>92.38</v>
      </c>
      <c r="M1073">
        <v>32.85</v>
      </c>
      <c r="N1073">
        <v>29.56</v>
      </c>
      <c r="O1073">
        <v>26.87</v>
      </c>
      <c r="P1073">
        <v>25.49</v>
      </c>
      <c r="Q1073">
        <v>14</v>
      </c>
      <c r="AU1073">
        <v>92.38</v>
      </c>
      <c r="AV1073">
        <v>32.85</v>
      </c>
      <c r="AW1073">
        <v>29.56</v>
      </c>
      <c r="AX1073">
        <v>26.87</v>
      </c>
      <c r="AY1073">
        <v>25.49</v>
      </c>
      <c r="BB1073">
        <v>14</v>
      </c>
    </row>
    <row r="1074" spans="1:54" x14ac:dyDescent="0.25">
      <c r="A1074" t="s">
        <v>3178</v>
      </c>
      <c r="B1074" s="216" t="str">
        <f t="shared" si="30"/>
        <v xml:space="preserve">BF3SRT       </v>
      </c>
      <c r="C1074" s="216" t="s">
        <v>1611</v>
      </c>
      <c r="D1074" t="s">
        <v>800</v>
      </c>
      <c r="E1074" s="216" t="str">
        <f t="shared" si="31"/>
        <v>BF3</v>
      </c>
      <c r="F1074" t="s">
        <v>804</v>
      </c>
      <c r="H1074" t="s">
        <v>3178</v>
      </c>
      <c r="I1074" t="s">
        <v>2378</v>
      </c>
      <c r="J1074" t="s">
        <v>800</v>
      </c>
      <c r="K1074" t="s">
        <v>804</v>
      </c>
      <c r="L1074">
        <v>26.13</v>
      </c>
      <c r="M1074">
        <v>9.2899999999999991</v>
      </c>
      <c r="N1074">
        <v>8.36</v>
      </c>
      <c r="O1074">
        <v>7.6</v>
      </c>
      <c r="P1074">
        <v>7.21</v>
      </c>
      <c r="Q1074">
        <v>2</v>
      </c>
      <c r="AU1074">
        <v>26.13</v>
      </c>
      <c r="AV1074">
        <v>9.2899999999999991</v>
      </c>
      <c r="AW1074">
        <v>8.36</v>
      </c>
      <c r="AX1074">
        <v>7.6</v>
      </c>
      <c r="AY1074">
        <v>7.21</v>
      </c>
      <c r="BB1074">
        <v>2</v>
      </c>
    </row>
    <row r="1075" spans="1:54" x14ac:dyDescent="0.25">
      <c r="A1075" t="s">
        <v>3179</v>
      </c>
      <c r="B1075" s="216" t="str">
        <f t="shared" si="30"/>
        <v xml:space="preserve">BF6SRT       </v>
      </c>
      <c r="C1075" s="216" t="s">
        <v>1612</v>
      </c>
      <c r="D1075" t="s">
        <v>800</v>
      </c>
      <c r="E1075" s="216" t="str">
        <f t="shared" si="31"/>
        <v>BF6</v>
      </c>
      <c r="F1075" t="s">
        <v>804</v>
      </c>
      <c r="H1075" t="s">
        <v>3179</v>
      </c>
      <c r="I1075" t="s">
        <v>2378</v>
      </c>
      <c r="J1075" t="s">
        <v>800</v>
      </c>
      <c r="K1075" t="s">
        <v>804</v>
      </c>
      <c r="L1075">
        <v>29.68</v>
      </c>
      <c r="M1075">
        <v>10.55</v>
      </c>
      <c r="N1075">
        <v>9.5</v>
      </c>
      <c r="O1075">
        <v>8.6300000000000008</v>
      </c>
      <c r="P1075">
        <v>8.19</v>
      </c>
      <c r="Q1075">
        <v>4</v>
      </c>
      <c r="AU1075">
        <v>29.68</v>
      </c>
      <c r="AV1075">
        <v>10.55</v>
      </c>
      <c r="AW1075">
        <v>9.5</v>
      </c>
      <c r="AX1075">
        <v>8.6300000000000008</v>
      </c>
      <c r="AY1075">
        <v>8.19</v>
      </c>
      <c r="BB1075">
        <v>4</v>
      </c>
    </row>
    <row r="1076" spans="1:54" x14ac:dyDescent="0.25">
      <c r="A1076" t="s">
        <v>3180</v>
      </c>
      <c r="B1076" s="216" t="str">
        <f t="shared" si="30"/>
        <v xml:space="preserve">REPSRT       </v>
      </c>
      <c r="C1076" s="216" t="s">
        <v>1646</v>
      </c>
      <c r="D1076" t="s">
        <v>800</v>
      </c>
      <c r="E1076" s="216" t="str">
        <f t="shared" si="31"/>
        <v>REP</v>
      </c>
      <c r="F1076" t="s">
        <v>804</v>
      </c>
      <c r="H1076" t="s">
        <v>3180</v>
      </c>
      <c r="I1076" t="s">
        <v>2378</v>
      </c>
      <c r="J1076" t="s">
        <v>800</v>
      </c>
      <c r="K1076" t="s">
        <v>804</v>
      </c>
      <c r="L1076">
        <v>229.58</v>
      </c>
      <c r="M1076">
        <v>81.64</v>
      </c>
      <c r="N1076">
        <v>73.47</v>
      </c>
      <c r="O1076">
        <v>66.790000000000006</v>
      </c>
      <c r="P1076">
        <v>63.34</v>
      </c>
      <c r="Q1076">
        <v>41</v>
      </c>
      <c r="AU1076">
        <v>229.58</v>
      </c>
      <c r="AV1076">
        <v>81.64</v>
      </c>
      <c r="AW1076">
        <v>73.47</v>
      </c>
      <c r="AX1076">
        <v>66.790000000000006</v>
      </c>
      <c r="AY1076">
        <v>63.34</v>
      </c>
      <c r="BB1076">
        <v>41</v>
      </c>
    </row>
    <row r="1077" spans="1:54" x14ac:dyDescent="0.25">
      <c r="A1077" t="s">
        <v>3181</v>
      </c>
      <c r="B1077" s="216" t="str">
        <f t="shared" si="30"/>
        <v xml:space="preserve">ROT18SRT     </v>
      </c>
      <c r="C1077" s="216" t="s">
        <v>1647</v>
      </c>
      <c r="D1077" t="s">
        <v>800</v>
      </c>
      <c r="E1077" s="216" t="str">
        <f t="shared" si="31"/>
        <v>ROT18</v>
      </c>
      <c r="F1077" t="s">
        <v>804</v>
      </c>
      <c r="H1077" t="s">
        <v>3181</v>
      </c>
      <c r="I1077" t="s">
        <v>2378</v>
      </c>
      <c r="J1077" t="s">
        <v>800</v>
      </c>
      <c r="K1077" t="s">
        <v>804</v>
      </c>
      <c r="L1077">
        <v>247.88</v>
      </c>
      <c r="M1077">
        <v>88.15</v>
      </c>
      <c r="N1077">
        <v>79.319999999999993</v>
      </c>
      <c r="O1077">
        <v>72.11</v>
      </c>
      <c r="P1077">
        <v>68.39</v>
      </c>
      <c r="Q1077">
        <v>10</v>
      </c>
      <c r="AU1077">
        <v>247.88</v>
      </c>
      <c r="AV1077">
        <v>88.15</v>
      </c>
      <c r="AW1077">
        <v>79.319999999999993</v>
      </c>
      <c r="AX1077">
        <v>72.11</v>
      </c>
      <c r="AY1077">
        <v>68.39</v>
      </c>
      <c r="BB1077">
        <v>10</v>
      </c>
    </row>
    <row r="1078" spans="1:54" x14ac:dyDescent="0.25">
      <c r="A1078" t="s">
        <v>3182</v>
      </c>
      <c r="B1078" s="216" t="str">
        <f t="shared" si="30"/>
        <v xml:space="preserve">ROT21SRT     </v>
      </c>
      <c r="C1078" s="216" t="s">
        <v>1648</v>
      </c>
      <c r="D1078" t="s">
        <v>800</v>
      </c>
      <c r="E1078" s="216" t="str">
        <f t="shared" si="31"/>
        <v>ROT21</v>
      </c>
      <c r="F1078" t="s">
        <v>804</v>
      </c>
      <c r="H1078" t="s">
        <v>3182</v>
      </c>
      <c r="I1078" t="s">
        <v>2378</v>
      </c>
      <c r="J1078" t="s">
        <v>800</v>
      </c>
      <c r="K1078" t="s">
        <v>804</v>
      </c>
      <c r="L1078">
        <v>253.19</v>
      </c>
      <c r="M1078">
        <v>90.03</v>
      </c>
      <c r="N1078">
        <v>81.02</v>
      </c>
      <c r="O1078">
        <v>73.650000000000006</v>
      </c>
      <c r="P1078">
        <v>69.86</v>
      </c>
      <c r="Q1078">
        <v>11</v>
      </c>
      <c r="AU1078">
        <v>253.19</v>
      </c>
      <c r="AV1078">
        <v>90.03</v>
      </c>
      <c r="AW1078">
        <v>81.02</v>
      </c>
      <c r="AX1078">
        <v>73.650000000000006</v>
      </c>
      <c r="AY1078">
        <v>69.86</v>
      </c>
      <c r="BB1078">
        <v>11</v>
      </c>
    </row>
    <row r="1079" spans="1:54" x14ac:dyDescent="0.25">
      <c r="A1079" t="s">
        <v>3183</v>
      </c>
      <c r="B1079" s="216" t="str">
        <f t="shared" si="30"/>
        <v xml:space="preserve">ROT24SRT     </v>
      </c>
      <c r="C1079" s="216" t="s">
        <v>1649</v>
      </c>
      <c r="D1079" t="s">
        <v>800</v>
      </c>
      <c r="E1079" s="216" t="str">
        <f t="shared" si="31"/>
        <v>ROT24</v>
      </c>
      <c r="F1079" t="s">
        <v>804</v>
      </c>
      <c r="H1079" t="s">
        <v>3183</v>
      </c>
      <c r="I1079" t="s">
        <v>2378</v>
      </c>
      <c r="J1079" t="s">
        <v>800</v>
      </c>
      <c r="K1079" t="s">
        <v>804</v>
      </c>
      <c r="L1079">
        <v>263.81</v>
      </c>
      <c r="M1079">
        <v>93.81</v>
      </c>
      <c r="N1079">
        <v>84.42</v>
      </c>
      <c r="O1079">
        <v>76.739999999999995</v>
      </c>
      <c r="P1079">
        <v>72.790000000000006</v>
      </c>
      <c r="Q1079">
        <v>12</v>
      </c>
      <c r="AU1079">
        <v>263.81</v>
      </c>
      <c r="AV1079">
        <v>93.81</v>
      </c>
      <c r="AW1079">
        <v>84.42</v>
      </c>
      <c r="AX1079">
        <v>76.739999999999995</v>
      </c>
      <c r="AY1079">
        <v>72.790000000000006</v>
      </c>
      <c r="BB1079">
        <v>12</v>
      </c>
    </row>
    <row r="1080" spans="1:54" x14ac:dyDescent="0.25">
      <c r="A1080" t="s">
        <v>3184</v>
      </c>
      <c r="B1080" s="216" t="str">
        <f t="shared" si="30"/>
        <v xml:space="preserve">ROT27SRT     </v>
      </c>
      <c r="C1080" s="216" t="s">
        <v>1650</v>
      </c>
      <c r="D1080" t="s">
        <v>800</v>
      </c>
      <c r="E1080" s="216" t="str">
        <f t="shared" si="31"/>
        <v>ROT27</v>
      </c>
      <c r="F1080" t="s">
        <v>804</v>
      </c>
      <c r="H1080" t="s">
        <v>3184</v>
      </c>
      <c r="I1080" t="s">
        <v>2378</v>
      </c>
      <c r="J1080" t="s">
        <v>800</v>
      </c>
      <c r="K1080" t="s">
        <v>804</v>
      </c>
      <c r="L1080">
        <v>269.13</v>
      </c>
      <c r="M1080">
        <v>95.7</v>
      </c>
      <c r="N1080">
        <v>86.12</v>
      </c>
      <c r="O1080">
        <v>78.290000000000006</v>
      </c>
      <c r="P1080">
        <v>74.25</v>
      </c>
      <c r="Q1080">
        <v>13</v>
      </c>
      <c r="AU1080">
        <v>269.13</v>
      </c>
      <c r="AV1080">
        <v>95.7</v>
      </c>
      <c r="AW1080">
        <v>86.12</v>
      </c>
      <c r="AX1080">
        <v>78.290000000000006</v>
      </c>
      <c r="AY1080">
        <v>74.25</v>
      </c>
      <c r="BB1080">
        <v>13</v>
      </c>
    </row>
    <row r="1081" spans="1:54" x14ac:dyDescent="0.25">
      <c r="A1081" t="s">
        <v>3185</v>
      </c>
      <c r="B1081" s="216" t="str">
        <f t="shared" si="30"/>
        <v xml:space="preserve">ROT30SRT     </v>
      </c>
      <c r="C1081" s="216" t="s">
        <v>1651</v>
      </c>
      <c r="D1081" t="s">
        <v>800</v>
      </c>
      <c r="E1081" s="216" t="str">
        <f t="shared" si="31"/>
        <v>ROT30</v>
      </c>
      <c r="F1081" t="s">
        <v>804</v>
      </c>
      <c r="H1081" t="s">
        <v>3185</v>
      </c>
      <c r="I1081" t="s">
        <v>2378</v>
      </c>
      <c r="J1081" t="s">
        <v>800</v>
      </c>
      <c r="K1081" t="s">
        <v>804</v>
      </c>
      <c r="L1081">
        <v>285.06</v>
      </c>
      <c r="M1081">
        <v>101.37</v>
      </c>
      <c r="N1081">
        <v>91.22</v>
      </c>
      <c r="O1081">
        <v>82.92</v>
      </c>
      <c r="P1081">
        <v>78.650000000000006</v>
      </c>
      <c r="Q1081">
        <v>13</v>
      </c>
      <c r="AU1081">
        <v>285.06</v>
      </c>
      <c r="AV1081">
        <v>101.37</v>
      </c>
      <c r="AW1081">
        <v>91.22</v>
      </c>
      <c r="AX1081">
        <v>82.92</v>
      </c>
      <c r="AY1081">
        <v>78.650000000000006</v>
      </c>
      <c r="BB1081">
        <v>13</v>
      </c>
    </row>
    <row r="1082" spans="1:54" x14ac:dyDescent="0.25">
      <c r="A1082" t="s">
        <v>3186</v>
      </c>
      <c r="B1082" s="216" t="str">
        <f t="shared" si="30"/>
        <v xml:space="preserve">SM96SRT      </v>
      </c>
      <c r="C1082" s="216" t="s">
        <v>1657</v>
      </c>
      <c r="D1082" t="s">
        <v>800</v>
      </c>
      <c r="E1082" s="216" t="str">
        <f t="shared" si="31"/>
        <v>SM96</v>
      </c>
      <c r="F1082" t="s">
        <v>804</v>
      </c>
      <c r="H1082" t="s">
        <v>3186</v>
      </c>
      <c r="I1082" t="s">
        <v>2378</v>
      </c>
      <c r="J1082" t="s">
        <v>800</v>
      </c>
      <c r="K1082" t="s">
        <v>804</v>
      </c>
      <c r="L1082">
        <v>46.83</v>
      </c>
      <c r="M1082">
        <v>16.649999999999999</v>
      </c>
      <c r="N1082">
        <v>14.99</v>
      </c>
      <c r="O1082">
        <v>13.62</v>
      </c>
      <c r="P1082">
        <v>12.92</v>
      </c>
      <c r="Q1082">
        <v>4</v>
      </c>
      <c r="AU1082">
        <v>46.83</v>
      </c>
      <c r="AV1082">
        <v>16.649999999999999</v>
      </c>
      <c r="AW1082">
        <v>14.99</v>
      </c>
      <c r="AX1082">
        <v>13.62</v>
      </c>
      <c r="AY1082">
        <v>12.92</v>
      </c>
      <c r="BB1082">
        <v>4</v>
      </c>
    </row>
    <row r="1083" spans="1:54" x14ac:dyDescent="0.25">
      <c r="A1083" t="s">
        <v>3187</v>
      </c>
      <c r="B1083" s="216" t="str">
        <f t="shared" si="30"/>
        <v xml:space="preserve">TKP96SRT     </v>
      </c>
      <c r="C1083" s="216" t="s">
        <v>1659</v>
      </c>
      <c r="D1083" t="s">
        <v>800</v>
      </c>
      <c r="E1083" s="216" t="str">
        <f t="shared" si="31"/>
        <v>TKP96</v>
      </c>
      <c r="F1083" t="s">
        <v>804</v>
      </c>
      <c r="H1083" t="s">
        <v>3187</v>
      </c>
      <c r="I1083" t="s">
        <v>2378</v>
      </c>
      <c r="J1083" t="s">
        <v>800</v>
      </c>
      <c r="K1083" t="s">
        <v>804</v>
      </c>
      <c r="L1083">
        <v>30.79</v>
      </c>
      <c r="M1083">
        <v>10.95</v>
      </c>
      <c r="N1083">
        <v>9.85</v>
      </c>
      <c r="O1083">
        <v>8.9600000000000009</v>
      </c>
      <c r="P1083">
        <v>8.5</v>
      </c>
      <c r="Q1083">
        <v>9</v>
      </c>
      <c r="AU1083">
        <v>30.79</v>
      </c>
      <c r="AV1083">
        <v>10.95</v>
      </c>
      <c r="AW1083">
        <v>9.85</v>
      </c>
      <c r="AX1083">
        <v>8.9600000000000009</v>
      </c>
      <c r="AY1083">
        <v>8.5</v>
      </c>
      <c r="BB1083">
        <v>9</v>
      </c>
    </row>
    <row r="1084" spans="1:54" x14ac:dyDescent="0.25">
      <c r="A1084" t="s">
        <v>3188</v>
      </c>
      <c r="B1084" s="216" t="str">
        <f t="shared" si="30"/>
        <v xml:space="preserve">TK96SRT      </v>
      </c>
      <c r="C1084" s="216" t="s">
        <v>1658</v>
      </c>
      <c r="D1084" t="s">
        <v>800</v>
      </c>
      <c r="E1084" s="216" t="str">
        <f t="shared" si="31"/>
        <v>TK96</v>
      </c>
      <c r="F1084" t="s">
        <v>804</v>
      </c>
      <c r="H1084" t="s">
        <v>3188</v>
      </c>
      <c r="I1084" t="s">
        <v>2378</v>
      </c>
      <c r="J1084" t="s">
        <v>800</v>
      </c>
      <c r="K1084" t="s">
        <v>804</v>
      </c>
      <c r="L1084">
        <v>52.15</v>
      </c>
      <c r="M1084">
        <v>18.55</v>
      </c>
      <c r="N1084">
        <v>16.690000000000001</v>
      </c>
      <c r="O1084">
        <v>15.17</v>
      </c>
      <c r="P1084">
        <v>14.39</v>
      </c>
      <c r="Q1084">
        <v>7</v>
      </c>
      <c r="AU1084">
        <v>52.15</v>
      </c>
      <c r="AV1084">
        <v>18.55</v>
      </c>
      <c r="AW1084">
        <v>16.690000000000001</v>
      </c>
      <c r="AX1084">
        <v>15.17</v>
      </c>
      <c r="AY1084">
        <v>14.39</v>
      </c>
      <c r="BB1084">
        <v>7</v>
      </c>
    </row>
    <row r="1085" spans="1:54" x14ac:dyDescent="0.25">
      <c r="A1085" t="s">
        <v>3189</v>
      </c>
      <c r="B1085" s="216" t="str">
        <f t="shared" si="30"/>
        <v xml:space="preserve">WEP42SRT     </v>
      </c>
      <c r="C1085" s="216" t="s">
        <v>1771</v>
      </c>
      <c r="D1085" t="s">
        <v>800</v>
      </c>
      <c r="E1085" s="216" t="str">
        <f t="shared" si="31"/>
        <v>WEP42</v>
      </c>
      <c r="F1085" t="s">
        <v>804</v>
      </c>
      <c r="H1085" t="s">
        <v>3189</v>
      </c>
      <c r="I1085" t="s">
        <v>2378</v>
      </c>
      <c r="J1085" t="s">
        <v>800</v>
      </c>
      <c r="K1085" t="s">
        <v>804</v>
      </c>
      <c r="L1085">
        <v>75.38</v>
      </c>
      <c r="M1085">
        <v>26.81</v>
      </c>
      <c r="N1085">
        <v>24.12</v>
      </c>
      <c r="O1085">
        <v>21.93</v>
      </c>
      <c r="P1085">
        <v>20.8</v>
      </c>
      <c r="Q1085">
        <v>10</v>
      </c>
      <c r="AU1085">
        <v>75.38</v>
      </c>
      <c r="AV1085">
        <v>26.81</v>
      </c>
      <c r="AW1085">
        <v>24.12</v>
      </c>
      <c r="AX1085">
        <v>21.93</v>
      </c>
      <c r="AY1085">
        <v>20.8</v>
      </c>
      <c r="BB1085">
        <v>10</v>
      </c>
    </row>
    <row r="1086" spans="1:54" x14ac:dyDescent="0.25">
      <c r="A1086" t="s">
        <v>3190</v>
      </c>
      <c r="B1086" s="216" t="str">
        <f t="shared" si="30"/>
        <v xml:space="preserve">WF342SRT     </v>
      </c>
      <c r="C1086" s="216" t="s">
        <v>1772</v>
      </c>
      <c r="D1086" t="s">
        <v>800</v>
      </c>
      <c r="E1086" s="216" t="str">
        <f t="shared" si="31"/>
        <v>WF342</v>
      </c>
      <c r="F1086" t="s">
        <v>804</v>
      </c>
      <c r="H1086" t="s">
        <v>3190</v>
      </c>
      <c r="I1086" t="s">
        <v>2378</v>
      </c>
      <c r="J1086" t="s">
        <v>800</v>
      </c>
      <c r="K1086" t="s">
        <v>804</v>
      </c>
      <c r="L1086">
        <v>29.01</v>
      </c>
      <c r="M1086">
        <v>10.32</v>
      </c>
      <c r="N1086">
        <v>9.2799999999999994</v>
      </c>
      <c r="O1086">
        <v>8.44</v>
      </c>
      <c r="P1086">
        <v>8</v>
      </c>
      <c r="Q1086">
        <v>3</v>
      </c>
      <c r="AU1086">
        <v>29.01</v>
      </c>
      <c r="AV1086">
        <v>10.32</v>
      </c>
      <c r="AW1086">
        <v>9.2799999999999994</v>
      </c>
      <c r="AX1086">
        <v>8.44</v>
      </c>
      <c r="AY1086">
        <v>8</v>
      </c>
      <c r="BB1086">
        <v>3</v>
      </c>
    </row>
    <row r="1087" spans="1:54" x14ac:dyDescent="0.25">
      <c r="A1087" t="s">
        <v>3191</v>
      </c>
      <c r="B1087" s="216" t="str">
        <f t="shared" si="30"/>
        <v xml:space="preserve">WF396SRT     </v>
      </c>
      <c r="C1087" s="216" t="s">
        <v>1773</v>
      </c>
      <c r="D1087" t="s">
        <v>800</v>
      </c>
      <c r="E1087" s="216" t="str">
        <f t="shared" si="31"/>
        <v>WF396</v>
      </c>
      <c r="F1087" t="s">
        <v>804</v>
      </c>
      <c r="H1087" t="s">
        <v>3191</v>
      </c>
      <c r="I1087" t="s">
        <v>2378</v>
      </c>
      <c r="J1087" t="s">
        <v>800</v>
      </c>
      <c r="K1087" t="s">
        <v>804</v>
      </c>
      <c r="L1087">
        <v>41.36</v>
      </c>
      <c r="M1087">
        <v>14.71</v>
      </c>
      <c r="N1087">
        <v>13.24</v>
      </c>
      <c r="O1087">
        <v>12.03</v>
      </c>
      <c r="P1087">
        <v>11.41</v>
      </c>
      <c r="Q1087">
        <v>5</v>
      </c>
      <c r="AU1087">
        <v>41.36</v>
      </c>
      <c r="AV1087">
        <v>14.71</v>
      </c>
      <c r="AW1087">
        <v>13.24</v>
      </c>
      <c r="AX1087">
        <v>12.03</v>
      </c>
      <c r="AY1087">
        <v>11.41</v>
      </c>
      <c r="BB1087">
        <v>5</v>
      </c>
    </row>
    <row r="1088" spans="1:54" x14ac:dyDescent="0.25">
      <c r="A1088" t="s">
        <v>3192</v>
      </c>
      <c r="B1088" s="216" t="str">
        <f t="shared" si="30"/>
        <v xml:space="preserve">WF642SRT     </v>
      </c>
      <c r="C1088" s="216" t="s">
        <v>1774</v>
      </c>
      <c r="D1088" t="s">
        <v>800</v>
      </c>
      <c r="E1088" s="216" t="str">
        <f t="shared" si="31"/>
        <v>WF642</v>
      </c>
      <c r="F1088" t="s">
        <v>804</v>
      </c>
      <c r="H1088" t="s">
        <v>3192</v>
      </c>
      <c r="I1088" t="s">
        <v>2378</v>
      </c>
      <c r="J1088" t="s">
        <v>800</v>
      </c>
      <c r="K1088" t="s">
        <v>804</v>
      </c>
      <c r="L1088">
        <v>33.74</v>
      </c>
      <c r="M1088">
        <v>12</v>
      </c>
      <c r="N1088">
        <v>10.8</v>
      </c>
      <c r="O1088">
        <v>9.82</v>
      </c>
      <c r="P1088">
        <v>9.31</v>
      </c>
      <c r="Q1088">
        <v>5</v>
      </c>
      <c r="AU1088">
        <v>33.74</v>
      </c>
      <c r="AV1088">
        <v>12</v>
      </c>
      <c r="AW1088">
        <v>10.8</v>
      </c>
      <c r="AX1088">
        <v>9.82</v>
      </c>
      <c r="AY1088">
        <v>9.31</v>
      </c>
      <c r="BB1088">
        <v>5</v>
      </c>
    </row>
    <row r="1089" spans="1:54" x14ac:dyDescent="0.25">
      <c r="A1089" t="s">
        <v>4017</v>
      </c>
      <c r="B1089" s="216" t="str">
        <f t="shared" si="30"/>
        <v>BTM96SRT</v>
      </c>
      <c r="C1089" s="216" t="s">
        <v>4019</v>
      </c>
      <c r="D1089" t="s">
        <v>800</v>
      </c>
      <c r="E1089" s="216" t="str">
        <f t="shared" si="31"/>
        <v>BTM96</v>
      </c>
      <c r="F1089" t="s">
        <v>804</v>
      </c>
      <c r="H1089" t="s">
        <v>4017</v>
      </c>
      <c r="I1089" s="80" t="s">
        <v>4012</v>
      </c>
      <c r="J1089" t="s">
        <v>800</v>
      </c>
      <c r="K1089" t="s">
        <v>804</v>
      </c>
      <c r="L1089">
        <v>52.24</v>
      </c>
      <c r="M1089">
        <v>18.579999999999998</v>
      </c>
      <c r="N1089">
        <v>16.72</v>
      </c>
      <c r="O1089">
        <v>15.2</v>
      </c>
      <c r="P1089">
        <v>14.41</v>
      </c>
      <c r="Q1089">
        <v>0.55000000000000004</v>
      </c>
      <c r="AU1089">
        <v>52.24</v>
      </c>
      <c r="AV1089">
        <v>18.579999999999998</v>
      </c>
      <c r="AW1089">
        <v>16.72</v>
      </c>
      <c r="AX1089">
        <v>15.2</v>
      </c>
      <c r="AY1089">
        <v>14.41</v>
      </c>
      <c r="AZ1089">
        <v>0.55000000000000004</v>
      </c>
      <c r="BB1089"/>
    </row>
    <row r="1090" spans="1:54" x14ac:dyDescent="0.25">
      <c r="A1090" t="s">
        <v>4018</v>
      </c>
      <c r="B1090" s="216" t="str">
        <f t="shared" si="30"/>
        <v>QRM96SRT</v>
      </c>
      <c r="C1090" s="216" t="s">
        <v>4020</v>
      </c>
      <c r="D1090" t="s">
        <v>800</v>
      </c>
      <c r="E1090" s="216" t="str">
        <f t="shared" si="31"/>
        <v>QRM96</v>
      </c>
      <c r="F1090" t="s">
        <v>804</v>
      </c>
      <c r="H1090" t="s">
        <v>4018</v>
      </c>
      <c r="I1090" s="80" t="s">
        <v>4012</v>
      </c>
      <c r="J1090" t="s">
        <v>800</v>
      </c>
      <c r="K1090" t="s">
        <v>804</v>
      </c>
      <c r="L1090">
        <v>46.62</v>
      </c>
      <c r="M1090">
        <v>16.55</v>
      </c>
      <c r="N1090">
        <v>14.92</v>
      </c>
      <c r="O1090">
        <v>13.52</v>
      </c>
      <c r="P1090">
        <v>12.82</v>
      </c>
      <c r="Q1090">
        <v>0.6</v>
      </c>
      <c r="AU1090">
        <v>46.62</v>
      </c>
      <c r="AV1090">
        <v>16.55</v>
      </c>
      <c r="AW1090">
        <v>14.92</v>
      </c>
      <c r="AX1090">
        <v>13.52</v>
      </c>
      <c r="AY1090">
        <v>12.82</v>
      </c>
      <c r="AZ1090">
        <v>0.6</v>
      </c>
      <c r="BB1090"/>
    </row>
    <row r="1091" spans="1:54" x14ac:dyDescent="0.25">
      <c r="A1091" t="s">
        <v>3193</v>
      </c>
      <c r="B1091" s="216" t="str">
        <f t="shared" si="30"/>
        <v xml:space="preserve">WF696SRT     </v>
      </c>
      <c r="C1091" s="216" t="s">
        <v>1775</v>
      </c>
      <c r="D1091" t="s">
        <v>800</v>
      </c>
      <c r="E1091" s="216" t="str">
        <f t="shared" si="31"/>
        <v>WF696</v>
      </c>
      <c r="F1091" t="s">
        <v>804</v>
      </c>
      <c r="H1091" t="s">
        <v>3193</v>
      </c>
      <c r="I1091" t="s">
        <v>2378</v>
      </c>
      <c r="J1091" t="s">
        <v>800</v>
      </c>
      <c r="K1091" t="s">
        <v>804</v>
      </c>
      <c r="L1091">
        <v>50.82</v>
      </c>
      <c r="M1091">
        <v>18.07</v>
      </c>
      <c r="N1091">
        <v>16.260000000000002</v>
      </c>
      <c r="O1091">
        <v>14.78</v>
      </c>
      <c r="P1091">
        <v>14.02</v>
      </c>
      <c r="Q1091">
        <v>10</v>
      </c>
      <c r="AU1091">
        <v>50.82</v>
      </c>
      <c r="AV1091">
        <v>18.07</v>
      </c>
      <c r="AW1091">
        <v>16.260000000000002</v>
      </c>
      <c r="AX1091">
        <v>14.78</v>
      </c>
      <c r="AY1091">
        <v>14.02</v>
      </c>
      <c r="BB1091">
        <v>10</v>
      </c>
    </row>
    <row r="1092" spans="1:54" x14ac:dyDescent="0.25">
      <c r="A1092"/>
      <c r="E1092"/>
    </row>
    <row r="1093" spans="1:54" x14ac:dyDescent="0.25">
      <c r="A1093"/>
      <c r="E1093"/>
    </row>
    <row r="1094" spans="1:54" x14ac:dyDescent="0.25">
      <c r="A1094" t="s">
        <v>3951</v>
      </c>
      <c r="E1094"/>
    </row>
    <row r="1095" spans="1:54" x14ac:dyDescent="0.25">
      <c r="A1095"/>
      <c r="E1095"/>
    </row>
    <row r="1096" spans="1:54" x14ac:dyDescent="0.25">
      <c r="A1096"/>
      <c r="E1096"/>
    </row>
    <row r="1097" spans="1:54" x14ac:dyDescent="0.25">
      <c r="A1097" s="80" t="s">
        <v>796</v>
      </c>
      <c r="E1097"/>
      <c r="AU1097" s="216" t="e">
        <f>INDEX(#REF!,MATCH($A1097,#REF!,0))</f>
        <v>#REF!</v>
      </c>
      <c r="AV1097" s="216" t="e">
        <f>INDEX(#REF!,MATCH($A1097,#REF!,0))</f>
        <v>#REF!</v>
      </c>
      <c r="AW1097" s="216" t="e">
        <f>INDEX(#REF!,MATCH($A1097,#REF!,0))</f>
        <v>#REF!</v>
      </c>
      <c r="AX1097" s="216" t="e">
        <f>INDEX(#REF!,MATCH($A1097,#REF!,0))</f>
        <v>#REF!</v>
      </c>
      <c r="AY1097" s="216" t="e">
        <f>INDEX(#REF!,MATCH($A1097,#REF!,0))</f>
        <v>#REF!</v>
      </c>
      <c r="BB1097" s="216" t="e">
        <f>INDEX(#REF!,MATCH($A1097,#REF!,0))</f>
        <v>#REF!</v>
      </c>
    </row>
    <row r="1098" spans="1:54" x14ac:dyDescent="0.25">
      <c r="A1098" t="s">
        <v>2674</v>
      </c>
      <c r="B1098" s="216" t="str">
        <f t="shared" ref="B1098:B1147" si="32">RIGHT(A1098,LEN(A1098)-3)</f>
        <v xml:space="preserve">BBC39LSRW    </v>
      </c>
      <c r="C1098" s="215" t="s">
        <v>1860</v>
      </c>
      <c r="D1098" s="216" t="str">
        <f t="shared" ref="D1098:D1161" si="33">LEFT(C1098,LEN(C1098)-3)</f>
        <v>BBC39L</v>
      </c>
      <c r="E1098" t="s">
        <v>255</v>
      </c>
      <c r="H1098" t="s">
        <v>2674</v>
      </c>
      <c r="I1098" t="s">
        <v>2378</v>
      </c>
      <c r="J1098" t="s">
        <v>801</v>
      </c>
      <c r="K1098" t="s">
        <v>798</v>
      </c>
      <c r="L1098">
        <v>684.36</v>
      </c>
      <c r="M1098">
        <v>243.36</v>
      </c>
      <c r="N1098">
        <v>219</v>
      </c>
      <c r="O1098">
        <v>199.08</v>
      </c>
      <c r="P1098">
        <v>188.82</v>
      </c>
      <c r="Q1098">
        <v>110</v>
      </c>
      <c r="AU1098">
        <v>684.36</v>
      </c>
      <c r="AV1098">
        <v>243.36</v>
      </c>
      <c r="AW1098">
        <v>219</v>
      </c>
      <c r="AX1098">
        <v>199.08</v>
      </c>
      <c r="AY1098">
        <v>188.82</v>
      </c>
      <c r="BB1098">
        <v>110</v>
      </c>
    </row>
    <row r="1099" spans="1:54" x14ac:dyDescent="0.25">
      <c r="A1099" t="s">
        <v>2675</v>
      </c>
      <c r="B1099" s="216" t="str">
        <f t="shared" si="32"/>
        <v xml:space="preserve">BBC39RSRW    </v>
      </c>
      <c r="C1099" s="216" t="s">
        <v>1861</v>
      </c>
      <c r="D1099" s="216" t="str">
        <f t="shared" si="33"/>
        <v>BBC39R</v>
      </c>
      <c r="E1099" t="s">
        <v>256</v>
      </c>
      <c r="H1099" t="s">
        <v>2675</v>
      </c>
      <c r="I1099" t="s">
        <v>2378</v>
      </c>
      <c r="J1099" t="s">
        <v>801</v>
      </c>
      <c r="K1099" t="s">
        <v>798</v>
      </c>
      <c r="L1099">
        <v>684.36</v>
      </c>
      <c r="M1099">
        <v>243.36</v>
      </c>
      <c r="N1099">
        <v>219</v>
      </c>
      <c r="O1099">
        <v>199.08</v>
      </c>
      <c r="P1099">
        <v>188.82</v>
      </c>
      <c r="Q1099">
        <v>110</v>
      </c>
      <c r="AU1099">
        <v>684.36</v>
      </c>
      <c r="AV1099">
        <v>243.36</v>
      </c>
      <c r="AW1099">
        <v>219</v>
      </c>
      <c r="AX1099">
        <v>199.08</v>
      </c>
      <c r="AY1099">
        <v>188.82</v>
      </c>
      <c r="BB1099">
        <v>110</v>
      </c>
    </row>
    <row r="1100" spans="1:54" x14ac:dyDescent="0.25">
      <c r="A1100" t="s">
        <v>2676</v>
      </c>
      <c r="B1100" s="216" t="str">
        <f t="shared" si="32"/>
        <v xml:space="preserve">BBC42LSRW    </v>
      </c>
      <c r="C1100" s="216" t="s">
        <v>1862</v>
      </c>
      <c r="D1100" s="216" t="str">
        <f t="shared" si="33"/>
        <v>BBC42L</v>
      </c>
      <c r="E1100" t="s">
        <v>665</v>
      </c>
      <c r="H1100" t="s">
        <v>2676</v>
      </c>
      <c r="I1100" t="s">
        <v>2378</v>
      </c>
      <c r="J1100" t="s">
        <v>801</v>
      </c>
      <c r="K1100" t="s">
        <v>798</v>
      </c>
      <c r="L1100">
        <v>689.75</v>
      </c>
      <c r="M1100">
        <v>245.28</v>
      </c>
      <c r="N1100">
        <v>220.72</v>
      </c>
      <c r="O1100">
        <v>200.65</v>
      </c>
      <c r="P1100">
        <v>190.3</v>
      </c>
      <c r="Q1100">
        <v>111</v>
      </c>
      <c r="AU1100">
        <v>689.75</v>
      </c>
      <c r="AV1100">
        <v>245.28</v>
      </c>
      <c r="AW1100">
        <v>220.72</v>
      </c>
      <c r="AX1100">
        <v>200.65</v>
      </c>
      <c r="AY1100">
        <v>190.3</v>
      </c>
      <c r="BB1100">
        <v>111</v>
      </c>
    </row>
    <row r="1101" spans="1:54" x14ac:dyDescent="0.25">
      <c r="A1101" t="s">
        <v>2677</v>
      </c>
      <c r="B1101" s="216" t="str">
        <f t="shared" si="32"/>
        <v xml:space="preserve">BBC42RSRW    </v>
      </c>
      <c r="C1101" s="216" t="s">
        <v>1863</v>
      </c>
      <c r="D1101" s="216" t="str">
        <f t="shared" si="33"/>
        <v>BBC42R</v>
      </c>
      <c r="E1101" t="s">
        <v>666</v>
      </c>
      <c r="H1101" t="s">
        <v>2677</v>
      </c>
      <c r="I1101" t="s">
        <v>2378</v>
      </c>
      <c r="J1101" t="s">
        <v>801</v>
      </c>
      <c r="K1101" t="s">
        <v>798</v>
      </c>
      <c r="L1101">
        <v>689.75</v>
      </c>
      <c r="M1101">
        <v>245.28</v>
      </c>
      <c r="N1101">
        <v>220.72</v>
      </c>
      <c r="O1101">
        <v>200.65</v>
      </c>
      <c r="P1101">
        <v>190.3</v>
      </c>
      <c r="Q1101">
        <v>111</v>
      </c>
      <c r="AU1101">
        <v>689.75</v>
      </c>
      <c r="AV1101">
        <v>245.28</v>
      </c>
      <c r="AW1101">
        <v>220.72</v>
      </c>
      <c r="AX1101">
        <v>200.65</v>
      </c>
      <c r="AY1101">
        <v>190.3</v>
      </c>
      <c r="BB1101">
        <v>111</v>
      </c>
    </row>
    <row r="1102" spans="1:54" x14ac:dyDescent="0.25">
      <c r="A1102" t="s">
        <v>2678</v>
      </c>
      <c r="B1102" s="216" t="str">
        <f t="shared" si="32"/>
        <v xml:space="preserve">BCC33SRW     </v>
      </c>
      <c r="C1102" s="216" t="s">
        <v>1865</v>
      </c>
      <c r="D1102" s="216" t="str">
        <f t="shared" si="33"/>
        <v>BCC33</v>
      </c>
      <c r="E1102" t="s">
        <v>216</v>
      </c>
      <c r="H1102" t="s">
        <v>2678</v>
      </c>
      <c r="I1102" t="s">
        <v>2378</v>
      </c>
      <c r="J1102" t="s">
        <v>801</v>
      </c>
      <c r="K1102" t="s">
        <v>798</v>
      </c>
      <c r="L1102">
        <v>479.63</v>
      </c>
      <c r="M1102">
        <v>170.56</v>
      </c>
      <c r="N1102">
        <v>153.47999999999999</v>
      </c>
      <c r="O1102">
        <v>139.52000000000001</v>
      </c>
      <c r="P1102">
        <v>132.33000000000001</v>
      </c>
      <c r="Q1102">
        <v>114</v>
      </c>
      <c r="AU1102">
        <v>479.63</v>
      </c>
      <c r="AV1102">
        <v>170.56</v>
      </c>
      <c r="AW1102">
        <v>153.47999999999999</v>
      </c>
      <c r="AX1102">
        <v>139.52000000000001</v>
      </c>
      <c r="AY1102">
        <v>132.33000000000001</v>
      </c>
      <c r="BB1102">
        <v>114</v>
      </c>
    </row>
    <row r="1103" spans="1:54" x14ac:dyDescent="0.25">
      <c r="A1103" t="s">
        <v>2679</v>
      </c>
      <c r="B1103" s="216" t="str">
        <f t="shared" si="32"/>
        <v xml:space="preserve">BCC36SRW     </v>
      </c>
      <c r="C1103" s="216" t="s">
        <v>1866</v>
      </c>
      <c r="D1103" s="216" t="str">
        <f t="shared" si="33"/>
        <v>BCC36</v>
      </c>
      <c r="E1103" t="s">
        <v>221</v>
      </c>
      <c r="H1103" t="s">
        <v>2679</v>
      </c>
      <c r="I1103" t="s">
        <v>2378</v>
      </c>
      <c r="J1103" t="s">
        <v>801</v>
      </c>
      <c r="K1103" t="s">
        <v>798</v>
      </c>
      <c r="L1103">
        <v>527.4</v>
      </c>
      <c r="M1103">
        <v>187.54</v>
      </c>
      <c r="N1103">
        <v>168.77</v>
      </c>
      <c r="O1103">
        <v>153.41999999999999</v>
      </c>
      <c r="P1103">
        <v>145.51</v>
      </c>
      <c r="Q1103">
        <v>130</v>
      </c>
      <c r="AU1103">
        <v>527.4</v>
      </c>
      <c r="AV1103">
        <v>187.54</v>
      </c>
      <c r="AW1103">
        <v>168.77</v>
      </c>
      <c r="AX1103">
        <v>153.41999999999999</v>
      </c>
      <c r="AY1103">
        <v>145.51</v>
      </c>
      <c r="BB1103">
        <v>130</v>
      </c>
    </row>
    <row r="1104" spans="1:54" x14ac:dyDescent="0.25">
      <c r="A1104" t="s">
        <v>2680</v>
      </c>
      <c r="B1104" s="216" t="str">
        <f t="shared" si="32"/>
        <v xml:space="preserve">BDC36SRW     </v>
      </c>
      <c r="C1104" s="216" t="s">
        <v>1867</v>
      </c>
      <c r="D1104" s="216" t="str">
        <f t="shared" si="33"/>
        <v>BDC36</v>
      </c>
      <c r="E1104" t="s">
        <v>222</v>
      </c>
      <c r="H1104" t="s">
        <v>2680</v>
      </c>
      <c r="I1104" t="s">
        <v>2378</v>
      </c>
      <c r="J1104" t="s">
        <v>801</v>
      </c>
      <c r="K1104" t="s">
        <v>798</v>
      </c>
      <c r="L1104">
        <v>465.45</v>
      </c>
      <c r="M1104">
        <v>165.51</v>
      </c>
      <c r="N1104">
        <v>148.94</v>
      </c>
      <c r="O1104">
        <v>135.4</v>
      </c>
      <c r="P1104">
        <v>128.41999999999999</v>
      </c>
      <c r="Q1104">
        <v>123</v>
      </c>
      <c r="AU1104">
        <v>465.45</v>
      </c>
      <c r="AV1104">
        <v>165.51</v>
      </c>
      <c r="AW1104">
        <v>148.94</v>
      </c>
      <c r="AX1104">
        <v>135.4</v>
      </c>
      <c r="AY1104">
        <v>128.41999999999999</v>
      </c>
      <c r="BB1104">
        <v>123</v>
      </c>
    </row>
    <row r="1105" spans="1:54" x14ac:dyDescent="0.25">
      <c r="A1105" t="s">
        <v>2681</v>
      </c>
      <c r="B1105" s="216" t="str">
        <f t="shared" si="32"/>
        <v xml:space="preserve">BFD09SRW     </v>
      </c>
      <c r="C1105" s="216" t="s">
        <v>1872</v>
      </c>
      <c r="D1105" s="216" t="str">
        <f t="shared" si="33"/>
        <v>BFD09</v>
      </c>
      <c r="E1105" t="s">
        <v>670</v>
      </c>
      <c r="H1105" t="s">
        <v>2681</v>
      </c>
      <c r="I1105" t="s">
        <v>2378</v>
      </c>
      <c r="J1105" t="s">
        <v>801</v>
      </c>
      <c r="K1105" t="s">
        <v>798</v>
      </c>
      <c r="L1105">
        <v>262.5</v>
      </c>
      <c r="M1105">
        <v>93.35</v>
      </c>
      <c r="N1105">
        <v>84</v>
      </c>
      <c r="O1105">
        <v>76.36</v>
      </c>
      <c r="P1105">
        <v>72.42</v>
      </c>
      <c r="Q1105">
        <v>41</v>
      </c>
      <c r="AU1105">
        <v>262.5</v>
      </c>
      <c r="AV1105">
        <v>93.35</v>
      </c>
      <c r="AW1105">
        <v>84</v>
      </c>
      <c r="AX1105">
        <v>76.36</v>
      </c>
      <c r="AY1105">
        <v>72.42</v>
      </c>
      <c r="BB1105">
        <v>41</v>
      </c>
    </row>
    <row r="1106" spans="1:54" x14ac:dyDescent="0.25">
      <c r="A1106" t="s">
        <v>2682</v>
      </c>
      <c r="B1106" s="216" t="str">
        <f t="shared" si="32"/>
        <v xml:space="preserve">BFD12SRW     </v>
      </c>
      <c r="C1106" s="216" t="s">
        <v>1873</v>
      </c>
      <c r="D1106" s="216" t="str">
        <f t="shared" si="33"/>
        <v>BFD12</v>
      </c>
      <c r="E1106" t="s">
        <v>148</v>
      </c>
      <c r="H1106" t="s">
        <v>2682</v>
      </c>
      <c r="I1106" t="s">
        <v>2378</v>
      </c>
      <c r="J1106" t="s">
        <v>801</v>
      </c>
      <c r="K1106" t="s">
        <v>798</v>
      </c>
      <c r="L1106">
        <v>276.44</v>
      </c>
      <c r="M1106">
        <v>98.3</v>
      </c>
      <c r="N1106">
        <v>88.46</v>
      </c>
      <c r="O1106">
        <v>80.42</v>
      </c>
      <c r="P1106">
        <v>76.27</v>
      </c>
      <c r="Q1106">
        <v>45</v>
      </c>
      <c r="AU1106">
        <v>276.44</v>
      </c>
      <c r="AV1106">
        <v>98.3</v>
      </c>
      <c r="AW1106">
        <v>88.46</v>
      </c>
      <c r="AX1106">
        <v>80.42</v>
      </c>
      <c r="AY1106">
        <v>76.27</v>
      </c>
      <c r="BB1106">
        <v>45</v>
      </c>
    </row>
    <row r="1107" spans="1:54" x14ac:dyDescent="0.25">
      <c r="A1107" t="s">
        <v>2683</v>
      </c>
      <c r="B1107" s="216" t="str">
        <f t="shared" si="32"/>
        <v xml:space="preserve">BFD15SRW     </v>
      </c>
      <c r="C1107" s="216" t="s">
        <v>1874</v>
      </c>
      <c r="D1107" s="216" t="str">
        <f t="shared" si="33"/>
        <v>BFD15</v>
      </c>
      <c r="E1107" t="s">
        <v>156</v>
      </c>
      <c r="H1107" t="s">
        <v>2683</v>
      </c>
      <c r="I1107" t="s">
        <v>2378</v>
      </c>
      <c r="J1107" t="s">
        <v>801</v>
      </c>
      <c r="K1107" t="s">
        <v>798</v>
      </c>
      <c r="L1107">
        <v>298.69</v>
      </c>
      <c r="M1107">
        <v>106.21</v>
      </c>
      <c r="N1107">
        <v>95.58</v>
      </c>
      <c r="O1107">
        <v>86.89</v>
      </c>
      <c r="P1107">
        <v>82.41</v>
      </c>
      <c r="Q1107">
        <v>52</v>
      </c>
      <c r="AU1107">
        <v>298.69</v>
      </c>
      <c r="AV1107">
        <v>106.21</v>
      </c>
      <c r="AW1107">
        <v>95.58</v>
      </c>
      <c r="AX1107">
        <v>86.89</v>
      </c>
      <c r="AY1107">
        <v>82.41</v>
      </c>
      <c r="BB1107">
        <v>52</v>
      </c>
    </row>
    <row r="1108" spans="1:54" x14ac:dyDescent="0.25">
      <c r="A1108" t="s">
        <v>2684</v>
      </c>
      <c r="B1108" s="216" t="str">
        <f t="shared" si="32"/>
        <v xml:space="preserve">BFD18SRW     </v>
      </c>
      <c r="C1108" s="216" t="s">
        <v>1875</v>
      </c>
      <c r="D1108" s="216" t="str">
        <f t="shared" si="33"/>
        <v>BFD18</v>
      </c>
      <c r="E1108" t="s">
        <v>164</v>
      </c>
      <c r="H1108" t="s">
        <v>2684</v>
      </c>
      <c r="I1108" t="s">
        <v>2378</v>
      </c>
      <c r="J1108" t="s">
        <v>801</v>
      </c>
      <c r="K1108" t="s">
        <v>798</v>
      </c>
      <c r="L1108">
        <v>312.45999999999998</v>
      </c>
      <c r="M1108">
        <v>111.11</v>
      </c>
      <c r="N1108">
        <v>99.99</v>
      </c>
      <c r="O1108">
        <v>90.9</v>
      </c>
      <c r="P1108">
        <v>86.21</v>
      </c>
      <c r="Q1108">
        <v>56</v>
      </c>
      <c r="AU1108">
        <v>312.45999999999998</v>
      </c>
      <c r="AV1108">
        <v>111.11</v>
      </c>
      <c r="AW1108">
        <v>99.99</v>
      </c>
      <c r="AX1108">
        <v>90.9</v>
      </c>
      <c r="AY1108">
        <v>86.21</v>
      </c>
      <c r="BB1108">
        <v>56</v>
      </c>
    </row>
    <row r="1109" spans="1:54" x14ac:dyDescent="0.25">
      <c r="A1109" t="s">
        <v>2685</v>
      </c>
      <c r="B1109" s="216" t="str">
        <f t="shared" si="32"/>
        <v xml:space="preserve">BDF21SSW     </v>
      </c>
      <c r="C1109" s="216" t="s">
        <v>1868</v>
      </c>
      <c r="D1109" s="216" t="str">
        <f t="shared" si="33"/>
        <v>BDF21</v>
      </c>
      <c r="E1109" t="s">
        <v>2361</v>
      </c>
      <c r="H1109" t="s">
        <v>2685</v>
      </c>
      <c r="I1109" t="s">
        <v>2378</v>
      </c>
      <c r="J1109" t="s">
        <v>801</v>
      </c>
      <c r="K1109" t="s">
        <v>798</v>
      </c>
      <c r="L1109">
        <v>329.09</v>
      </c>
      <c r="M1109">
        <v>117.02</v>
      </c>
      <c r="N1109">
        <v>105.31</v>
      </c>
      <c r="O1109">
        <v>95.73</v>
      </c>
      <c r="P1109">
        <v>90.8</v>
      </c>
      <c r="Q1109">
        <v>61</v>
      </c>
      <c r="AU1109">
        <v>329.09</v>
      </c>
      <c r="AV1109">
        <v>117.02</v>
      </c>
      <c r="AW1109">
        <v>105.31</v>
      </c>
      <c r="AX1109">
        <v>95.73</v>
      </c>
      <c r="AY1109">
        <v>90.8</v>
      </c>
      <c r="BB1109">
        <v>61</v>
      </c>
    </row>
    <row r="1110" spans="1:54" x14ac:dyDescent="0.25">
      <c r="A1110" t="s">
        <v>2686</v>
      </c>
      <c r="B1110" s="216" t="str">
        <f t="shared" si="32"/>
        <v xml:space="preserve">BFD21SRW     </v>
      </c>
      <c r="C1110" s="216" t="s">
        <v>1876</v>
      </c>
      <c r="D1110" s="216" t="str">
        <f t="shared" si="33"/>
        <v>BFD21</v>
      </c>
      <c r="E1110" t="s">
        <v>173</v>
      </c>
      <c r="H1110" t="s">
        <v>2686</v>
      </c>
      <c r="I1110" t="s">
        <v>2378</v>
      </c>
      <c r="J1110" t="s">
        <v>801</v>
      </c>
      <c r="K1110" t="s">
        <v>798</v>
      </c>
      <c r="L1110">
        <v>329.09</v>
      </c>
      <c r="M1110">
        <v>117.02</v>
      </c>
      <c r="N1110">
        <v>105.31</v>
      </c>
      <c r="O1110">
        <v>95.73</v>
      </c>
      <c r="P1110">
        <v>90.8</v>
      </c>
      <c r="Q1110">
        <v>61</v>
      </c>
      <c r="AU1110">
        <v>329.09</v>
      </c>
      <c r="AV1110">
        <v>117.02</v>
      </c>
      <c r="AW1110">
        <v>105.31</v>
      </c>
      <c r="AX1110">
        <v>95.73</v>
      </c>
      <c r="AY1110">
        <v>90.8</v>
      </c>
      <c r="BB1110">
        <v>61</v>
      </c>
    </row>
    <row r="1111" spans="1:54" x14ac:dyDescent="0.25">
      <c r="A1111" t="s">
        <v>2687</v>
      </c>
      <c r="B1111" s="216" t="str">
        <f t="shared" si="32"/>
        <v xml:space="preserve">BFD24SRW     </v>
      </c>
      <c r="C1111" s="216" t="s">
        <v>1877</v>
      </c>
      <c r="D1111" s="216" t="str">
        <f t="shared" si="33"/>
        <v>BFD24</v>
      </c>
      <c r="E1111" t="s">
        <v>179</v>
      </c>
      <c r="H1111" t="s">
        <v>2687</v>
      </c>
      <c r="I1111" t="s">
        <v>2378</v>
      </c>
      <c r="J1111" t="s">
        <v>801</v>
      </c>
      <c r="K1111" t="s">
        <v>798</v>
      </c>
      <c r="L1111">
        <v>363.18</v>
      </c>
      <c r="M1111">
        <v>129.15</v>
      </c>
      <c r="N1111">
        <v>116.22</v>
      </c>
      <c r="O1111">
        <v>105.65</v>
      </c>
      <c r="P1111">
        <v>100.2</v>
      </c>
      <c r="Q1111">
        <v>66</v>
      </c>
      <c r="AU1111">
        <v>363.18</v>
      </c>
      <c r="AV1111">
        <v>129.15</v>
      </c>
      <c r="AW1111">
        <v>116.22</v>
      </c>
      <c r="AX1111">
        <v>105.65</v>
      </c>
      <c r="AY1111">
        <v>100.2</v>
      </c>
      <c r="BB1111">
        <v>66</v>
      </c>
    </row>
    <row r="1112" spans="1:54" x14ac:dyDescent="0.25">
      <c r="A1112" t="s">
        <v>2688</v>
      </c>
      <c r="B1112" s="216" t="str">
        <f t="shared" si="32"/>
        <v xml:space="preserve">BFD27SRW     </v>
      </c>
      <c r="C1112" s="216" t="s">
        <v>1878</v>
      </c>
      <c r="D1112" s="216" t="str">
        <f t="shared" si="33"/>
        <v>BFD27</v>
      </c>
      <c r="E1112" t="s">
        <v>197</v>
      </c>
      <c r="H1112" t="s">
        <v>2688</v>
      </c>
      <c r="I1112" t="s">
        <v>2378</v>
      </c>
      <c r="J1112" t="s">
        <v>801</v>
      </c>
      <c r="K1112" t="s">
        <v>798</v>
      </c>
      <c r="L1112">
        <v>407.65</v>
      </c>
      <c r="M1112">
        <v>144.96</v>
      </c>
      <c r="N1112">
        <v>130.44999999999999</v>
      </c>
      <c r="O1112">
        <v>118.59</v>
      </c>
      <c r="P1112">
        <v>112.47</v>
      </c>
      <c r="Q1112">
        <v>72</v>
      </c>
      <c r="AU1112">
        <v>407.65</v>
      </c>
      <c r="AV1112">
        <v>144.96</v>
      </c>
      <c r="AW1112">
        <v>130.44999999999999</v>
      </c>
      <c r="AX1112">
        <v>118.59</v>
      </c>
      <c r="AY1112">
        <v>112.47</v>
      </c>
      <c r="BB1112">
        <v>72</v>
      </c>
    </row>
    <row r="1113" spans="1:54" x14ac:dyDescent="0.25">
      <c r="A1113" t="s">
        <v>2689</v>
      </c>
      <c r="B1113" s="216" t="str">
        <f t="shared" si="32"/>
        <v xml:space="preserve">BFD30SRW     </v>
      </c>
      <c r="C1113" s="216" t="s">
        <v>1879</v>
      </c>
      <c r="D1113" s="216" t="str">
        <f t="shared" si="33"/>
        <v>BFD30</v>
      </c>
      <c r="E1113" t="s">
        <v>200</v>
      </c>
      <c r="H1113" t="s">
        <v>2689</v>
      </c>
      <c r="I1113" t="s">
        <v>2378</v>
      </c>
      <c r="J1113" t="s">
        <v>801</v>
      </c>
      <c r="K1113" t="s">
        <v>798</v>
      </c>
      <c r="L1113">
        <v>424.04</v>
      </c>
      <c r="M1113">
        <v>150.79</v>
      </c>
      <c r="N1113">
        <v>135.69</v>
      </c>
      <c r="O1113">
        <v>123.35</v>
      </c>
      <c r="P1113">
        <v>116.99</v>
      </c>
      <c r="Q1113">
        <v>77</v>
      </c>
      <c r="AU1113">
        <v>424.04</v>
      </c>
      <c r="AV1113">
        <v>150.79</v>
      </c>
      <c r="AW1113">
        <v>135.69</v>
      </c>
      <c r="AX1113">
        <v>123.35</v>
      </c>
      <c r="AY1113">
        <v>116.99</v>
      </c>
      <c r="BB1113">
        <v>77</v>
      </c>
    </row>
    <row r="1114" spans="1:54" x14ac:dyDescent="0.25">
      <c r="A1114" t="s">
        <v>2690</v>
      </c>
      <c r="B1114" s="216" t="str">
        <f t="shared" si="32"/>
        <v xml:space="preserve">BFD33SRW     </v>
      </c>
      <c r="C1114" s="216" t="s">
        <v>1880</v>
      </c>
      <c r="D1114" s="216" t="str">
        <f t="shared" si="33"/>
        <v>BFD33</v>
      </c>
      <c r="E1114" t="s">
        <v>217</v>
      </c>
      <c r="H1114" t="s">
        <v>2690</v>
      </c>
      <c r="I1114" t="s">
        <v>2378</v>
      </c>
      <c r="J1114" t="s">
        <v>801</v>
      </c>
      <c r="K1114" t="s">
        <v>798</v>
      </c>
      <c r="L1114">
        <v>446.2</v>
      </c>
      <c r="M1114">
        <v>158.66999999999999</v>
      </c>
      <c r="N1114">
        <v>142.78</v>
      </c>
      <c r="O1114">
        <v>129.80000000000001</v>
      </c>
      <c r="P1114">
        <v>123.11</v>
      </c>
      <c r="Q1114">
        <v>84</v>
      </c>
      <c r="AU1114">
        <v>446.2</v>
      </c>
      <c r="AV1114">
        <v>158.66999999999999</v>
      </c>
      <c r="AW1114">
        <v>142.78</v>
      </c>
      <c r="AX1114">
        <v>129.80000000000001</v>
      </c>
      <c r="AY1114">
        <v>123.11</v>
      </c>
      <c r="BB1114">
        <v>84</v>
      </c>
    </row>
    <row r="1115" spans="1:54" x14ac:dyDescent="0.25">
      <c r="A1115" t="s">
        <v>2691</v>
      </c>
      <c r="B1115" s="216" t="str">
        <f t="shared" si="32"/>
        <v xml:space="preserve">BFD36SRW     </v>
      </c>
      <c r="C1115" s="216" t="s">
        <v>1881</v>
      </c>
      <c r="D1115" s="216" t="str">
        <f t="shared" si="33"/>
        <v>BFD36</v>
      </c>
      <c r="E1115" t="s">
        <v>223</v>
      </c>
      <c r="H1115" t="s">
        <v>2691</v>
      </c>
      <c r="I1115" t="s">
        <v>2378</v>
      </c>
      <c r="J1115" t="s">
        <v>801</v>
      </c>
      <c r="K1115" t="s">
        <v>798</v>
      </c>
      <c r="L1115">
        <v>460.14</v>
      </c>
      <c r="M1115">
        <v>163.63</v>
      </c>
      <c r="N1115">
        <v>147.25</v>
      </c>
      <c r="O1115">
        <v>133.86000000000001</v>
      </c>
      <c r="P1115">
        <v>126.95</v>
      </c>
      <c r="Q1115">
        <v>88</v>
      </c>
      <c r="AU1115">
        <v>460.14</v>
      </c>
      <c r="AV1115">
        <v>163.63</v>
      </c>
      <c r="AW1115">
        <v>147.25</v>
      </c>
      <c r="AX1115">
        <v>133.86000000000001</v>
      </c>
      <c r="AY1115">
        <v>126.95</v>
      </c>
      <c r="BB1115">
        <v>88</v>
      </c>
    </row>
    <row r="1116" spans="1:54" x14ac:dyDescent="0.25">
      <c r="A1116" t="s">
        <v>2692</v>
      </c>
      <c r="B1116" s="216" t="str">
        <f t="shared" si="32"/>
        <v xml:space="preserve">B09SRW       </v>
      </c>
      <c r="C1116" s="216" t="s">
        <v>1850</v>
      </c>
      <c r="D1116" s="216" t="str">
        <f t="shared" si="33"/>
        <v>B09</v>
      </c>
      <c r="E1116" t="s">
        <v>664</v>
      </c>
      <c r="H1116" t="s">
        <v>2692</v>
      </c>
      <c r="I1116" t="s">
        <v>2378</v>
      </c>
      <c r="J1116" t="s">
        <v>801</v>
      </c>
      <c r="K1116" t="s">
        <v>798</v>
      </c>
      <c r="L1116">
        <v>486.79</v>
      </c>
      <c r="M1116">
        <v>173.1</v>
      </c>
      <c r="N1116">
        <v>155.77000000000001</v>
      </c>
      <c r="O1116">
        <v>141.61000000000001</v>
      </c>
      <c r="P1116">
        <v>134.31</v>
      </c>
      <c r="Q1116">
        <v>50</v>
      </c>
      <c r="AU1116">
        <v>486.79</v>
      </c>
      <c r="AV1116">
        <v>173.1</v>
      </c>
      <c r="AW1116">
        <v>155.77000000000001</v>
      </c>
      <c r="AX1116">
        <v>141.61000000000001</v>
      </c>
      <c r="AY1116">
        <v>134.31</v>
      </c>
      <c r="BB1116">
        <v>50</v>
      </c>
    </row>
    <row r="1117" spans="1:54" x14ac:dyDescent="0.25">
      <c r="A1117" t="s">
        <v>2693</v>
      </c>
      <c r="B1117" s="216" t="str">
        <f t="shared" si="32"/>
        <v xml:space="preserve">B12SRW       </v>
      </c>
      <c r="C1117" s="216" t="s">
        <v>1851</v>
      </c>
      <c r="D1117" s="216" t="str">
        <f t="shared" si="33"/>
        <v>B12</v>
      </c>
      <c r="E1117" t="s">
        <v>147</v>
      </c>
      <c r="H1117" t="s">
        <v>2693</v>
      </c>
      <c r="I1117" t="s">
        <v>2378</v>
      </c>
      <c r="J1117" t="s">
        <v>801</v>
      </c>
      <c r="K1117" t="s">
        <v>798</v>
      </c>
      <c r="L1117">
        <v>501.38</v>
      </c>
      <c r="M1117">
        <v>178.29</v>
      </c>
      <c r="N1117">
        <v>160.44</v>
      </c>
      <c r="O1117">
        <v>145.85</v>
      </c>
      <c r="P1117">
        <v>138.33000000000001</v>
      </c>
      <c r="Q1117">
        <v>54</v>
      </c>
      <c r="AU1117">
        <v>501.38</v>
      </c>
      <c r="AV1117">
        <v>178.29</v>
      </c>
      <c r="AW1117">
        <v>160.44</v>
      </c>
      <c r="AX1117">
        <v>145.85</v>
      </c>
      <c r="AY1117">
        <v>138.33000000000001</v>
      </c>
      <c r="BB1117">
        <v>54</v>
      </c>
    </row>
    <row r="1118" spans="1:54" x14ac:dyDescent="0.25">
      <c r="A1118" t="s">
        <v>2694</v>
      </c>
      <c r="B1118" s="216" t="str">
        <f t="shared" si="32"/>
        <v xml:space="preserve">B15SRW       </v>
      </c>
      <c r="C1118" s="216" t="s">
        <v>1852</v>
      </c>
      <c r="D1118" s="216" t="str">
        <f t="shared" si="33"/>
        <v>B15</v>
      </c>
      <c r="E1118" t="s">
        <v>155</v>
      </c>
      <c r="H1118" t="s">
        <v>2694</v>
      </c>
      <c r="I1118" t="s">
        <v>2378</v>
      </c>
      <c r="J1118" t="s">
        <v>801</v>
      </c>
      <c r="K1118" t="s">
        <v>798</v>
      </c>
      <c r="L1118">
        <v>529.02</v>
      </c>
      <c r="M1118">
        <v>188.12</v>
      </c>
      <c r="N1118">
        <v>169.29</v>
      </c>
      <c r="O1118">
        <v>153.88999999999999</v>
      </c>
      <c r="P1118">
        <v>145.96</v>
      </c>
      <c r="Q1118">
        <v>62</v>
      </c>
      <c r="AU1118">
        <v>529.02</v>
      </c>
      <c r="AV1118">
        <v>188.12</v>
      </c>
      <c r="AW1118">
        <v>169.29</v>
      </c>
      <c r="AX1118">
        <v>153.88999999999999</v>
      </c>
      <c r="AY1118">
        <v>145.96</v>
      </c>
      <c r="BB1118">
        <v>62</v>
      </c>
    </row>
    <row r="1119" spans="1:54" x14ac:dyDescent="0.25">
      <c r="A1119" t="s">
        <v>2695</v>
      </c>
      <c r="B1119" s="216" t="str">
        <f t="shared" si="32"/>
        <v xml:space="preserve">B18SRW       </v>
      </c>
      <c r="C1119" s="216" t="s">
        <v>1853</v>
      </c>
      <c r="D1119" s="216" t="str">
        <f t="shared" si="33"/>
        <v>B18</v>
      </c>
      <c r="E1119" t="s">
        <v>163</v>
      </c>
      <c r="H1119" t="s">
        <v>2695</v>
      </c>
      <c r="I1119" t="s">
        <v>2378</v>
      </c>
      <c r="J1119" t="s">
        <v>801</v>
      </c>
      <c r="K1119" t="s">
        <v>798</v>
      </c>
      <c r="L1119">
        <v>554.59</v>
      </c>
      <c r="M1119">
        <v>197.21</v>
      </c>
      <c r="N1119">
        <v>177.47</v>
      </c>
      <c r="O1119">
        <v>161.33000000000001</v>
      </c>
      <c r="P1119">
        <v>153.01</v>
      </c>
      <c r="Q1119">
        <v>67</v>
      </c>
      <c r="AU1119">
        <v>554.59</v>
      </c>
      <c r="AV1119">
        <v>197.21</v>
      </c>
      <c r="AW1119">
        <v>177.47</v>
      </c>
      <c r="AX1119">
        <v>161.33000000000001</v>
      </c>
      <c r="AY1119">
        <v>153.01</v>
      </c>
      <c r="BB1119">
        <v>67</v>
      </c>
    </row>
    <row r="1120" spans="1:54" x14ac:dyDescent="0.25">
      <c r="A1120" t="s">
        <v>2696</v>
      </c>
      <c r="B1120" s="216" t="str">
        <f t="shared" si="32"/>
        <v xml:space="preserve">B21SRW       </v>
      </c>
      <c r="C1120" s="216" t="s">
        <v>1854</v>
      </c>
      <c r="D1120" s="216" t="str">
        <f t="shared" si="33"/>
        <v>B21</v>
      </c>
      <c r="E1120" t="s">
        <v>172</v>
      </c>
      <c r="H1120" t="s">
        <v>2696</v>
      </c>
      <c r="I1120" t="s">
        <v>2378</v>
      </c>
      <c r="J1120" t="s">
        <v>801</v>
      </c>
      <c r="K1120" t="s">
        <v>798</v>
      </c>
      <c r="L1120">
        <v>578.07000000000005</v>
      </c>
      <c r="M1120">
        <v>205.56</v>
      </c>
      <c r="N1120">
        <v>184.98</v>
      </c>
      <c r="O1120">
        <v>168.16</v>
      </c>
      <c r="P1120">
        <v>159.49</v>
      </c>
      <c r="Q1120">
        <v>73</v>
      </c>
      <c r="AU1120">
        <v>578.07000000000005</v>
      </c>
      <c r="AV1120">
        <v>205.56</v>
      </c>
      <c r="AW1120">
        <v>184.98</v>
      </c>
      <c r="AX1120">
        <v>168.16</v>
      </c>
      <c r="AY1120">
        <v>159.49</v>
      </c>
      <c r="BB1120">
        <v>73</v>
      </c>
    </row>
    <row r="1121" spans="1:54" x14ac:dyDescent="0.25">
      <c r="A1121" t="s">
        <v>2697</v>
      </c>
      <c r="B1121" s="216" t="str">
        <f t="shared" si="32"/>
        <v xml:space="preserve">B24SRW       </v>
      </c>
      <c r="C1121" s="216" t="s">
        <v>1855</v>
      </c>
      <c r="D1121" s="216" t="str">
        <f t="shared" si="33"/>
        <v>B24</v>
      </c>
      <c r="E1121" t="s">
        <v>178</v>
      </c>
      <c r="H1121" t="s">
        <v>2697</v>
      </c>
      <c r="I1121" t="s">
        <v>2378</v>
      </c>
      <c r="J1121" t="s">
        <v>801</v>
      </c>
      <c r="K1121" t="s">
        <v>798</v>
      </c>
      <c r="L1121">
        <v>620.16</v>
      </c>
      <c r="M1121">
        <v>220.53</v>
      </c>
      <c r="N1121">
        <v>198.45</v>
      </c>
      <c r="O1121">
        <v>180.41</v>
      </c>
      <c r="P1121">
        <v>171.1</v>
      </c>
      <c r="Q1121">
        <v>78</v>
      </c>
      <c r="AU1121">
        <v>620.16</v>
      </c>
      <c r="AV1121">
        <v>220.53</v>
      </c>
      <c r="AW1121">
        <v>198.45</v>
      </c>
      <c r="AX1121">
        <v>180.41</v>
      </c>
      <c r="AY1121">
        <v>171.1</v>
      </c>
      <c r="BB1121">
        <v>78</v>
      </c>
    </row>
    <row r="1122" spans="1:54" x14ac:dyDescent="0.25">
      <c r="A1122" t="s">
        <v>2698</v>
      </c>
      <c r="B1122" s="216" t="str">
        <f t="shared" si="32"/>
        <v xml:space="preserve">B27SRW       </v>
      </c>
      <c r="C1122" s="216" t="s">
        <v>1856</v>
      </c>
      <c r="D1122" s="216" t="str">
        <f t="shared" si="33"/>
        <v>B27</v>
      </c>
      <c r="E1122" t="s">
        <v>196</v>
      </c>
      <c r="H1122" t="s">
        <v>2698</v>
      </c>
      <c r="I1122" t="s">
        <v>2378</v>
      </c>
      <c r="J1122" t="s">
        <v>801</v>
      </c>
      <c r="K1122" t="s">
        <v>798</v>
      </c>
      <c r="L1122">
        <v>670.87</v>
      </c>
      <c r="M1122">
        <v>238.56</v>
      </c>
      <c r="N1122">
        <v>214.68</v>
      </c>
      <c r="O1122">
        <v>195.16</v>
      </c>
      <c r="P1122">
        <v>185.09</v>
      </c>
      <c r="Q1122">
        <v>85</v>
      </c>
      <c r="AU1122">
        <v>670.87</v>
      </c>
      <c r="AV1122">
        <v>238.56</v>
      </c>
      <c r="AW1122">
        <v>214.68</v>
      </c>
      <c r="AX1122">
        <v>195.16</v>
      </c>
      <c r="AY1122">
        <v>185.09</v>
      </c>
      <c r="BB1122">
        <v>85</v>
      </c>
    </row>
    <row r="1123" spans="1:54" x14ac:dyDescent="0.25">
      <c r="A1123" t="s">
        <v>2699</v>
      </c>
      <c r="B1123" s="216" t="str">
        <f t="shared" si="32"/>
        <v xml:space="preserve">B30SRW       </v>
      </c>
      <c r="C1123" s="216" t="s">
        <v>1857</v>
      </c>
      <c r="D1123" s="216" t="str">
        <f t="shared" si="33"/>
        <v>B30</v>
      </c>
      <c r="E1123" t="s">
        <v>199</v>
      </c>
      <c r="H1123" t="s">
        <v>2699</v>
      </c>
      <c r="I1123" t="s">
        <v>2378</v>
      </c>
      <c r="J1123" t="s">
        <v>801</v>
      </c>
      <c r="K1123" t="s">
        <v>798</v>
      </c>
      <c r="L1123">
        <v>704.89</v>
      </c>
      <c r="M1123">
        <v>250.66</v>
      </c>
      <c r="N1123">
        <v>225.57</v>
      </c>
      <c r="O1123">
        <v>205.05</v>
      </c>
      <c r="P1123">
        <v>194.48</v>
      </c>
      <c r="Q1123">
        <v>91</v>
      </c>
      <c r="AU1123">
        <v>704.89</v>
      </c>
      <c r="AV1123">
        <v>250.66</v>
      </c>
      <c r="AW1123">
        <v>225.57</v>
      </c>
      <c r="AX1123">
        <v>205.05</v>
      </c>
      <c r="AY1123">
        <v>194.48</v>
      </c>
      <c r="BB1123">
        <v>91</v>
      </c>
    </row>
    <row r="1124" spans="1:54" x14ac:dyDescent="0.25">
      <c r="A1124" t="s">
        <v>2700</v>
      </c>
      <c r="B1124" s="216" t="str">
        <f t="shared" si="32"/>
        <v xml:space="preserve">B33SRW       </v>
      </c>
      <c r="C1124" s="216" t="s">
        <v>1858</v>
      </c>
      <c r="D1124" s="216" t="str">
        <f t="shared" si="33"/>
        <v>B33</v>
      </c>
      <c r="E1124" t="s">
        <v>215</v>
      </c>
      <c r="H1124" t="s">
        <v>2700</v>
      </c>
      <c r="I1124" t="s">
        <v>2378</v>
      </c>
      <c r="J1124" t="s">
        <v>801</v>
      </c>
      <c r="K1124" t="s">
        <v>798</v>
      </c>
      <c r="L1124">
        <v>738.69</v>
      </c>
      <c r="M1124">
        <v>262.68</v>
      </c>
      <c r="N1124">
        <v>236.38</v>
      </c>
      <c r="O1124">
        <v>214.89</v>
      </c>
      <c r="P1124">
        <v>203.81</v>
      </c>
      <c r="Q1124">
        <v>98</v>
      </c>
      <c r="AU1124">
        <v>738.69</v>
      </c>
      <c r="AV1124">
        <v>262.68</v>
      </c>
      <c r="AW1124">
        <v>236.38</v>
      </c>
      <c r="AX1124">
        <v>214.89</v>
      </c>
      <c r="AY1124">
        <v>203.81</v>
      </c>
      <c r="BB1124">
        <v>98</v>
      </c>
    </row>
    <row r="1125" spans="1:54" x14ac:dyDescent="0.25">
      <c r="A1125" t="s">
        <v>2701</v>
      </c>
      <c r="B1125" s="216" t="str">
        <f t="shared" si="32"/>
        <v xml:space="preserve">B36SRW       </v>
      </c>
      <c r="C1125" s="216" t="s">
        <v>1859</v>
      </c>
      <c r="D1125" s="216" t="str">
        <f t="shared" si="33"/>
        <v>B36</v>
      </c>
      <c r="E1125" t="s">
        <v>220</v>
      </c>
      <c r="H1125" t="s">
        <v>2701</v>
      </c>
      <c r="I1125" t="s">
        <v>2378</v>
      </c>
      <c r="J1125" t="s">
        <v>801</v>
      </c>
      <c r="K1125" t="s">
        <v>798</v>
      </c>
      <c r="L1125">
        <v>756.43</v>
      </c>
      <c r="M1125">
        <v>268.99</v>
      </c>
      <c r="N1125">
        <v>242.06</v>
      </c>
      <c r="O1125">
        <v>220.05</v>
      </c>
      <c r="P1125">
        <v>208.7</v>
      </c>
      <c r="Q1125">
        <v>103</v>
      </c>
      <c r="AU1125">
        <v>756.43</v>
      </c>
      <c r="AV1125">
        <v>268.99</v>
      </c>
      <c r="AW1125">
        <v>242.06</v>
      </c>
      <c r="AX1125">
        <v>220.05</v>
      </c>
      <c r="AY1125">
        <v>208.7</v>
      </c>
      <c r="BB1125">
        <v>103</v>
      </c>
    </row>
    <row r="1126" spans="1:54" x14ac:dyDescent="0.25">
      <c r="A1126" t="s">
        <v>2702</v>
      </c>
      <c r="B1126" s="216" t="str">
        <f t="shared" si="32"/>
        <v xml:space="preserve">CPU18SRW     </v>
      </c>
      <c r="C1126" s="216" t="s">
        <v>1882</v>
      </c>
      <c r="D1126" s="216" t="str">
        <f t="shared" si="33"/>
        <v>CPU18</v>
      </c>
      <c r="E1126" t="s">
        <v>165</v>
      </c>
      <c r="H1126" t="s">
        <v>2702</v>
      </c>
      <c r="I1126" t="s">
        <v>2378</v>
      </c>
      <c r="J1126" t="s">
        <v>801</v>
      </c>
      <c r="K1126" t="s">
        <v>798</v>
      </c>
      <c r="L1126">
        <v>293.16000000000003</v>
      </c>
      <c r="M1126">
        <v>104.25</v>
      </c>
      <c r="N1126">
        <v>93.81</v>
      </c>
      <c r="O1126">
        <v>85.28</v>
      </c>
      <c r="P1126">
        <v>80.88</v>
      </c>
      <c r="Q1126">
        <v>49</v>
      </c>
      <c r="AU1126">
        <v>293.16000000000003</v>
      </c>
      <c r="AV1126">
        <v>104.25</v>
      </c>
      <c r="AW1126">
        <v>93.81</v>
      </c>
      <c r="AX1126">
        <v>85.28</v>
      </c>
      <c r="AY1126">
        <v>80.88</v>
      </c>
      <c r="BB1126">
        <v>49</v>
      </c>
    </row>
    <row r="1127" spans="1:54" x14ac:dyDescent="0.25">
      <c r="A1127" t="s">
        <v>2703</v>
      </c>
      <c r="B1127" s="216" t="str">
        <f t="shared" si="32"/>
        <v xml:space="preserve">CPU21SRW     </v>
      </c>
      <c r="C1127" s="216" t="s">
        <v>1883</v>
      </c>
      <c r="D1127" s="216" t="str">
        <f t="shared" si="33"/>
        <v>CPU21</v>
      </c>
      <c r="E1127" t="s">
        <v>671</v>
      </c>
      <c r="H1127" t="s">
        <v>2703</v>
      </c>
      <c r="I1127" t="s">
        <v>2378</v>
      </c>
      <c r="J1127" t="s">
        <v>801</v>
      </c>
      <c r="K1127" t="s">
        <v>798</v>
      </c>
      <c r="L1127">
        <v>307.26</v>
      </c>
      <c r="M1127">
        <v>109.26</v>
      </c>
      <c r="N1127">
        <v>98.32</v>
      </c>
      <c r="O1127">
        <v>89.38</v>
      </c>
      <c r="P1127">
        <v>84.77</v>
      </c>
      <c r="Q1127">
        <v>53</v>
      </c>
      <c r="AU1127">
        <v>307.26</v>
      </c>
      <c r="AV1127">
        <v>109.26</v>
      </c>
      <c r="AW1127">
        <v>98.32</v>
      </c>
      <c r="AX1127">
        <v>89.38</v>
      </c>
      <c r="AY1127">
        <v>84.77</v>
      </c>
      <c r="BB1127">
        <v>53</v>
      </c>
    </row>
    <row r="1128" spans="1:54" x14ac:dyDescent="0.25">
      <c r="A1128" t="s">
        <v>2704</v>
      </c>
      <c r="B1128" s="216" t="str">
        <f t="shared" si="32"/>
        <v xml:space="preserve">CPU24SRW     </v>
      </c>
      <c r="C1128" s="216" t="s">
        <v>1884</v>
      </c>
      <c r="D1128" s="216" t="str">
        <f t="shared" si="33"/>
        <v>CPU24</v>
      </c>
      <c r="E1128" t="s">
        <v>672</v>
      </c>
      <c r="H1128" t="s">
        <v>2704</v>
      </c>
      <c r="I1128" t="s">
        <v>2378</v>
      </c>
      <c r="J1128" t="s">
        <v>801</v>
      </c>
      <c r="K1128" t="s">
        <v>798</v>
      </c>
      <c r="L1128">
        <v>323.57</v>
      </c>
      <c r="M1128">
        <v>115.06</v>
      </c>
      <c r="N1128">
        <v>103.54</v>
      </c>
      <c r="O1128">
        <v>94.13</v>
      </c>
      <c r="P1128">
        <v>89.27</v>
      </c>
      <c r="Q1128">
        <v>58</v>
      </c>
      <c r="AU1128">
        <v>323.57</v>
      </c>
      <c r="AV1128">
        <v>115.06</v>
      </c>
      <c r="AW1128">
        <v>103.54</v>
      </c>
      <c r="AX1128">
        <v>94.13</v>
      </c>
      <c r="AY1128">
        <v>89.27</v>
      </c>
      <c r="BB1128">
        <v>58</v>
      </c>
    </row>
    <row r="1129" spans="1:54" x14ac:dyDescent="0.25">
      <c r="A1129" t="s">
        <v>2705</v>
      </c>
      <c r="B1129" s="216" t="str">
        <f t="shared" si="32"/>
        <v xml:space="preserve">CSB42SRW     </v>
      </c>
      <c r="C1129" s="216" t="s">
        <v>1885</v>
      </c>
      <c r="D1129" s="216" t="str">
        <f t="shared" si="33"/>
        <v>CSB42</v>
      </c>
      <c r="E1129" t="s">
        <v>237</v>
      </c>
      <c r="H1129" t="s">
        <v>2705</v>
      </c>
      <c r="I1129" t="s">
        <v>2378</v>
      </c>
      <c r="J1129" t="s">
        <v>801</v>
      </c>
      <c r="K1129" t="s">
        <v>798</v>
      </c>
      <c r="L1129">
        <v>562.03</v>
      </c>
      <c r="M1129">
        <v>199.86</v>
      </c>
      <c r="N1129">
        <v>179.85</v>
      </c>
      <c r="O1129">
        <v>163.5</v>
      </c>
      <c r="P1129">
        <v>155.06</v>
      </c>
      <c r="Q1129">
        <v>152</v>
      </c>
      <c r="AU1129">
        <v>562.03</v>
      </c>
      <c r="AV1129">
        <v>199.86</v>
      </c>
      <c r="AW1129">
        <v>179.85</v>
      </c>
      <c r="AX1129">
        <v>163.5</v>
      </c>
      <c r="AY1129">
        <v>155.06</v>
      </c>
      <c r="BB1129">
        <v>152</v>
      </c>
    </row>
    <row r="1130" spans="1:54" x14ac:dyDescent="0.25">
      <c r="A1130" t="s">
        <v>2706</v>
      </c>
      <c r="B1130" s="216" t="str">
        <f t="shared" si="32"/>
        <v xml:space="preserve">DB12SRW      </v>
      </c>
      <c r="C1130" s="216" t="s">
        <v>1886</v>
      </c>
      <c r="D1130" s="216" t="str">
        <f t="shared" si="33"/>
        <v>DB12</v>
      </c>
      <c r="E1130" t="s">
        <v>149</v>
      </c>
      <c r="H1130" t="s">
        <v>2706</v>
      </c>
      <c r="I1130" t="s">
        <v>2378</v>
      </c>
      <c r="J1130" t="s">
        <v>801</v>
      </c>
      <c r="K1130" t="s">
        <v>798</v>
      </c>
      <c r="L1130">
        <v>1153.1600000000001</v>
      </c>
      <c r="M1130">
        <v>410.06</v>
      </c>
      <c r="N1130">
        <v>369.01</v>
      </c>
      <c r="O1130">
        <v>335.45</v>
      </c>
      <c r="P1130">
        <v>318.16000000000003</v>
      </c>
      <c r="Q1130">
        <v>79</v>
      </c>
      <c r="AU1130">
        <v>1153.1600000000001</v>
      </c>
      <c r="AV1130">
        <v>410.06</v>
      </c>
      <c r="AW1130">
        <v>369.01</v>
      </c>
      <c r="AX1130">
        <v>335.45</v>
      </c>
      <c r="AY1130">
        <v>318.16000000000003</v>
      </c>
      <c r="BB1130">
        <v>79</v>
      </c>
    </row>
    <row r="1131" spans="1:54" x14ac:dyDescent="0.25">
      <c r="A1131" t="s">
        <v>2707</v>
      </c>
      <c r="B1131" s="216" t="str">
        <f t="shared" si="32"/>
        <v xml:space="preserve">DB15SRW      </v>
      </c>
      <c r="C1131" s="216" t="s">
        <v>1887</v>
      </c>
      <c r="D1131" s="216" t="str">
        <f t="shared" si="33"/>
        <v>DB15</v>
      </c>
      <c r="E1131" t="s">
        <v>157</v>
      </c>
      <c r="H1131" t="s">
        <v>2707</v>
      </c>
      <c r="I1131" t="s">
        <v>2378</v>
      </c>
      <c r="J1131" t="s">
        <v>801</v>
      </c>
      <c r="K1131" t="s">
        <v>798</v>
      </c>
      <c r="L1131">
        <v>1191.1500000000001</v>
      </c>
      <c r="M1131">
        <v>423.57</v>
      </c>
      <c r="N1131">
        <v>381.17</v>
      </c>
      <c r="O1131">
        <v>346.51</v>
      </c>
      <c r="P1131">
        <v>328.64</v>
      </c>
      <c r="Q1131">
        <v>87</v>
      </c>
      <c r="AU1131">
        <v>1191.1500000000001</v>
      </c>
      <c r="AV1131">
        <v>423.57</v>
      </c>
      <c r="AW1131">
        <v>381.17</v>
      </c>
      <c r="AX1131">
        <v>346.51</v>
      </c>
      <c r="AY1131">
        <v>328.64</v>
      </c>
      <c r="BB1131">
        <v>87</v>
      </c>
    </row>
    <row r="1132" spans="1:54" x14ac:dyDescent="0.25">
      <c r="A1132" t="s">
        <v>2708</v>
      </c>
      <c r="B1132" s="216" t="str">
        <f t="shared" si="32"/>
        <v xml:space="preserve">DB18SRW      </v>
      </c>
      <c r="C1132" s="216" t="s">
        <v>1888</v>
      </c>
      <c r="D1132" s="216" t="str">
        <f t="shared" si="33"/>
        <v>DB18</v>
      </c>
      <c r="E1132" t="s">
        <v>166</v>
      </c>
      <c r="H1132" t="s">
        <v>2708</v>
      </c>
      <c r="I1132" t="s">
        <v>2378</v>
      </c>
      <c r="J1132" t="s">
        <v>801</v>
      </c>
      <c r="K1132" t="s">
        <v>798</v>
      </c>
      <c r="L1132">
        <v>1258.32</v>
      </c>
      <c r="M1132">
        <v>447.46</v>
      </c>
      <c r="N1132">
        <v>402.66</v>
      </c>
      <c r="O1132">
        <v>366.05</v>
      </c>
      <c r="P1132">
        <v>347.17</v>
      </c>
      <c r="Q1132">
        <v>95</v>
      </c>
      <c r="AU1132">
        <v>1258.32</v>
      </c>
      <c r="AV1132">
        <v>447.46</v>
      </c>
      <c r="AW1132">
        <v>402.66</v>
      </c>
      <c r="AX1132">
        <v>366.05</v>
      </c>
      <c r="AY1132">
        <v>347.17</v>
      </c>
      <c r="BB1132">
        <v>95</v>
      </c>
    </row>
    <row r="1133" spans="1:54" x14ac:dyDescent="0.25">
      <c r="A1133" t="s">
        <v>2709</v>
      </c>
      <c r="B1133" s="216" t="str">
        <f t="shared" si="32"/>
        <v xml:space="preserve">DB21SRW      </v>
      </c>
      <c r="C1133" s="216" t="s">
        <v>1889</v>
      </c>
      <c r="D1133" s="216" t="str">
        <f t="shared" si="33"/>
        <v>DB21</v>
      </c>
      <c r="E1133" t="s">
        <v>174</v>
      </c>
      <c r="H1133" t="s">
        <v>2709</v>
      </c>
      <c r="I1133" t="s">
        <v>2378</v>
      </c>
      <c r="J1133" t="s">
        <v>801</v>
      </c>
      <c r="K1133" t="s">
        <v>798</v>
      </c>
      <c r="L1133">
        <v>1304.76</v>
      </c>
      <c r="M1133">
        <v>463.97</v>
      </c>
      <c r="N1133">
        <v>417.52</v>
      </c>
      <c r="O1133">
        <v>379.56</v>
      </c>
      <c r="P1133">
        <v>359.98</v>
      </c>
      <c r="Q1133">
        <v>104</v>
      </c>
      <c r="AU1133">
        <v>1304.76</v>
      </c>
      <c r="AV1133">
        <v>463.97</v>
      </c>
      <c r="AW1133">
        <v>417.52</v>
      </c>
      <c r="AX1133">
        <v>379.56</v>
      </c>
      <c r="AY1133">
        <v>359.98</v>
      </c>
      <c r="BB1133">
        <v>104</v>
      </c>
    </row>
    <row r="1134" spans="1:54" x14ac:dyDescent="0.25">
      <c r="A1134" t="s">
        <v>2710</v>
      </c>
      <c r="B1134" s="216" t="str">
        <f t="shared" si="32"/>
        <v xml:space="preserve">DB24SRW      </v>
      </c>
      <c r="C1134" s="216" t="s">
        <v>1890</v>
      </c>
      <c r="D1134" s="216" t="str">
        <f t="shared" si="33"/>
        <v>DB24</v>
      </c>
      <c r="E1134" t="s">
        <v>303</v>
      </c>
      <c r="H1134" t="s">
        <v>2710</v>
      </c>
      <c r="I1134" t="s">
        <v>2378</v>
      </c>
      <c r="J1134" t="s">
        <v>801</v>
      </c>
      <c r="K1134" t="s">
        <v>798</v>
      </c>
      <c r="L1134">
        <v>1363.19</v>
      </c>
      <c r="M1134">
        <v>484.75</v>
      </c>
      <c r="N1134">
        <v>436.22</v>
      </c>
      <c r="O1134">
        <v>396.55</v>
      </c>
      <c r="P1134">
        <v>376.1</v>
      </c>
      <c r="Q1134">
        <v>111</v>
      </c>
      <c r="AU1134">
        <v>1363.19</v>
      </c>
      <c r="AV1134">
        <v>484.75</v>
      </c>
      <c r="AW1134">
        <v>436.22</v>
      </c>
      <c r="AX1134">
        <v>396.55</v>
      </c>
      <c r="AY1134">
        <v>376.1</v>
      </c>
      <c r="BB1134">
        <v>111</v>
      </c>
    </row>
    <row r="1135" spans="1:54" x14ac:dyDescent="0.25">
      <c r="A1135" t="s">
        <v>2711</v>
      </c>
      <c r="B1135" s="216" t="str">
        <f t="shared" si="32"/>
        <v xml:space="preserve">DB27SRW      </v>
      </c>
      <c r="C1135" s="216" t="s">
        <v>1891</v>
      </c>
      <c r="D1135" s="216" t="str">
        <f t="shared" si="33"/>
        <v>DB27</v>
      </c>
      <c r="E1135" t="s">
        <v>673</v>
      </c>
      <c r="H1135" t="s">
        <v>2711</v>
      </c>
      <c r="I1135" t="s">
        <v>2378</v>
      </c>
      <c r="J1135" t="s">
        <v>801</v>
      </c>
      <c r="K1135" t="s">
        <v>798</v>
      </c>
      <c r="L1135">
        <v>1401.17</v>
      </c>
      <c r="M1135">
        <v>498.26</v>
      </c>
      <c r="N1135">
        <v>448.37</v>
      </c>
      <c r="O1135">
        <v>407.6</v>
      </c>
      <c r="P1135">
        <v>386.58</v>
      </c>
      <c r="Q1135">
        <v>119</v>
      </c>
      <c r="AU1135">
        <v>1401.17</v>
      </c>
      <c r="AV1135">
        <v>498.26</v>
      </c>
      <c r="AW1135">
        <v>448.37</v>
      </c>
      <c r="AX1135">
        <v>407.6</v>
      </c>
      <c r="AY1135">
        <v>386.58</v>
      </c>
      <c r="BB1135">
        <v>119</v>
      </c>
    </row>
    <row r="1136" spans="1:54" x14ac:dyDescent="0.25">
      <c r="A1136" t="s">
        <v>2712</v>
      </c>
      <c r="B1136" s="216" t="str">
        <f t="shared" si="32"/>
        <v xml:space="preserve">DB30SRW      </v>
      </c>
      <c r="C1136" s="216" t="s">
        <v>1892</v>
      </c>
      <c r="D1136" s="216" t="str">
        <f t="shared" si="33"/>
        <v>DB30</v>
      </c>
      <c r="E1136" t="s">
        <v>674</v>
      </c>
      <c r="H1136" t="s">
        <v>2712</v>
      </c>
      <c r="I1136" t="s">
        <v>2378</v>
      </c>
      <c r="J1136" t="s">
        <v>801</v>
      </c>
      <c r="K1136" t="s">
        <v>798</v>
      </c>
      <c r="L1136">
        <v>1481.65</v>
      </c>
      <c r="M1136">
        <v>526.88</v>
      </c>
      <c r="N1136">
        <v>474.13</v>
      </c>
      <c r="O1136">
        <v>431.01</v>
      </c>
      <c r="P1136">
        <v>408.79</v>
      </c>
      <c r="Q1136">
        <v>113</v>
      </c>
      <c r="AU1136">
        <v>1481.65</v>
      </c>
      <c r="AV1136">
        <v>526.88</v>
      </c>
      <c r="AW1136">
        <v>474.13</v>
      </c>
      <c r="AX1136">
        <v>431.01</v>
      </c>
      <c r="AY1136">
        <v>408.79</v>
      </c>
      <c r="BB1136">
        <v>113</v>
      </c>
    </row>
    <row r="1137" spans="1:54" x14ac:dyDescent="0.25">
      <c r="A1137" t="s">
        <v>2713</v>
      </c>
      <c r="B1137" s="216" t="str">
        <f t="shared" si="32"/>
        <v xml:space="preserve">PDB24SRW     </v>
      </c>
      <c r="C1137" s="216" t="s">
        <v>1902</v>
      </c>
      <c r="D1137" s="216" t="str">
        <f t="shared" si="33"/>
        <v>PDB24</v>
      </c>
      <c r="E1137" t="s">
        <v>180</v>
      </c>
      <c r="H1137" t="s">
        <v>2713</v>
      </c>
      <c r="I1137" t="s">
        <v>2378</v>
      </c>
      <c r="J1137" t="s">
        <v>801</v>
      </c>
      <c r="K1137" t="s">
        <v>798</v>
      </c>
      <c r="L1137">
        <v>1120.4100000000001</v>
      </c>
      <c r="M1137">
        <v>398.42</v>
      </c>
      <c r="N1137">
        <v>358.53</v>
      </c>
      <c r="O1137">
        <v>325.93</v>
      </c>
      <c r="P1137">
        <v>309.12</v>
      </c>
      <c r="Q1137">
        <v>99</v>
      </c>
      <c r="AU1137">
        <v>1120.4100000000001</v>
      </c>
      <c r="AV1137">
        <v>398.42</v>
      </c>
      <c r="AW1137">
        <v>358.53</v>
      </c>
      <c r="AX1137">
        <v>325.93</v>
      </c>
      <c r="AY1137">
        <v>309.12</v>
      </c>
      <c r="BB1137">
        <v>99</v>
      </c>
    </row>
    <row r="1138" spans="1:54" x14ac:dyDescent="0.25">
      <c r="A1138" t="s">
        <v>2714</v>
      </c>
      <c r="B1138" s="216" t="str">
        <f t="shared" si="32"/>
        <v xml:space="preserve">PDB27SRW     </v>
      </c>
      <c r="C1138" s="216" t="s">
        <v>1903</v>
      </c>
      <c r="D1138" s="216" t="str">
        <f t="shared" si="33"/>
        <v>PDB27</v>
      </c>
      <c r="E1138" t="s">
        <v>683</v>
      </c>
      <c r="H1138" t="s">
        <v>2714</v>
      </c>
      <c r="I1138" t="s">
        <v>2378</v>
      </c>
      <c r="J1138" t="s">
        <v>801</v>
      </c>
      <c r="K1138" t="s">
        <v>798</v>
      </c>
      <c r="L1138">
        <v>1141.52</v>
      </c>
      <c r="M1138">
        <v>405.93</v>
      </c>
      <c r="N1138">
        <v>365.29</v>
      </c>
      <c r="O1138">
        <v>332.07</v>
      </c>
      <c r="P1138">
        <v>314.95</v>
      </c>
      <c r="Q1138">
        <v>104</v>
      </c>
      <c r="AU1138">
        <v>1141.52</v>
      </c>
      <c r="AV1138">
        <v>405.93</v>
      </c>
      <c r="AW1138">
        <v>365.29</v>
      </c>
      <c r="AX1138">
        <v>332.07</v>
      </c>
      <c r="AY1138">
        <v>314.95</v>
      </c>
      <c r="BB1138">
        <v>104</v>
      </c>
    </row>
    <row r="1139" spans="1:54" x14ac:dyDescent="0.25">
      <c r="A1139" t="s">
        <v>2715</v>
      </c>
      <c r="B1139" s="216" t="str">
        <f t="shared" si="32"/>
        <v xml:space="preserve">PDB30SRW     </v>
      </c>
      <c r="C1139" s="216" t="s">
        <v>1904</v>
      </c>
      <c r="D1139" s="216" t="str">
        <f t="shared" si="33"/>
        <v>PDB30</v>
      </c>
      <c r="E1139" t="s">
        <v>202</v>
      </c>
      <c r="H1139" t="s">
        <v>2715</v>
      </c>
      <c r="I1139" t="s">
        <v>2378</v>
      </c>
      <c r="J1139" t="s">
        <v>801</v>
      </c>
      <c r="K1139" t="s">
        <v>798</v>
      </c>
      <c r="L1139">
        <v>1215.76</v>
      </c>
      <c r="M1139">
        <v>432.32</v>
      </c>
      <c r="N1139">
        <v>389.04</v>
      </c>
      <c r="O1139">
        <v>353.67</v>
      </c>
      <c r="P1139">
        <v>335.43</v>
      </c>
      <c r="Q1139">
        <v>115</v>
      </c>
      <c r="AU1139">
        <v>1215.76</v>
      </c>
      <c r="AV1139">
        <v>432.32</v>
      </c>
      <c r="AW1139">
        <v>389.04</v>
      </c>
      <c r="AX1139">
        <v>353.67</v>
      </c>
      <c r="AY1139">
        <v>335.43</v>
      </c>
      <c r="BB1139">
        <v>115</v>
      </c>
    </row>
    <row r="1140" spans="1:54" x14ac:dyDescent="0.25">
      <c r="A1140" t="s">
        <v>2716</v>
      </c>
      <c r="B1140" s="216" t="str">
        <f t="shared" si="32"/>
        <v xml:space="preserve">PD30SRW      </v>
      </c>
      <c r="C1140" s="216" t="s">
        <v>1901</v>
      </c>
      <c r="D1140" s="216" t="str">
        <f t="shared" si="33"/>
        <v>PD30</v>
      </c>
      <c r="E1140" t="s">
        <v>201</v>
      </c>
      <c r="H1140" t="s">
        <v>2716</v>
      </c>
      <c r="I1140" t="s">
        <v>2378</v>
      </c>
      <c r="J1140" t="s">
        <v>801</v>
      </c>
      <c r="K1140" t="s">
        <v>798</v>
      </c>
      <c r="L1140">
        <v>451.14</v>
      </c>
      <c r="M1140">
        <v>160.43</v>
      </c>
      <c r="N1140">
        <v>144.37</v>
      </c>
      <c r="O1140">
        <v>131.24</v>
      </c>
      <c r="P1140">
        <v>124.47</v>
      </c>
      <c r="Q1140">
        <v>28</v>
      </c>
      <c r="AU1140">
        <v>451.14</v>
      </c>
      <c r="AV1140">
        <v>160.43</v>
      </c>
      <c r="AW1140">
        <v>144.37</v>
      </c>
      <c r="AX1140">
        <v>131.24</v>
      </c>
      <c r="AY1140">
        <v>124.47</v>
      </c>
      <c r="BB1140">
        <v>28</v>
      </c>
    </row>
    <row r="1141" spans="1:54" x14ac:dyDescent="0.25">
      <c r="A1141" t="s">
        <v>2717</v>
      </c>
      <c r="B1141" s="216" t="str">
        <f t="shared" si="32"/>
        <v xml:space="preserve">SB24SRW      </v>
      </c>
      <c r="C1141" s="216" t="s">
        <v>3952</v>
      </c>
      <c r="D1141" s="216" t="str">
        <f t="shared" si="33"/>
        <v>SB24</v>
      </c>
      <c r="E1141" t="s">
        <v>3701</v>
      </c>
      <c r="H1141" t="s">
        <v>2717</v>
      </c>
      <c r="I1141" t="s">
        <v>2378</v>
      </c>
      <c r="J1141" t="s">
        <v>801</v>
      </c>
      <c r="K1141" t="s">
        <v>798</v>
      </c>
      <c r="L1141">
        <v>396.24</v>
      </c>
      <c r="M1141">
        <v>140.9</v>
      </c>
      <c r="N1141">
        <v>126.8</v>
      </c>
      <c r="O1141">
        <v>115.27</v>
      </c>
      <c r="P1141">
        <v>109.32</v>
      </c>
      <c r="Q1141">
        <v>62</v>
      </c>
      <c r="AU1141">
        <v>396.24</v>
      </c>
      <c r="AV1141">
        <v>140.9</v>
      </c>
      <c r="AW1141">
        <v>126.8</v>
      </c>
      <c r="AX1141">
        <v>115.27</v>
      </c>
      <c r="AY1141">
        <v>109.32</v>
      </c>
      <c r="BB1141">
        <v>62</v>
      </c>
    </row>
    <row r="1142" spans="1:54" x14ac:dyDescent="0.25">
      <c r="A1142" t="s">
        <v>2718</v>
      </c>
      <c r="B1142" s="216" t="str">
        <f t="shared" si="32"/>
        <v xml:space="preserve">SB27SRW      </v>
      </c>
      <c r="C1142" s="216" t="s">
        <v>3953</v>
      </c>
      <c r="D1142" s="216" t="str">
        <f t="shared" si="33"/>
        <v>SB27</v>
      </c>
      <c r="E1142" t="s">
        <v>3702</v>
      </c>
      <c r="H1142" t="s">
        <v>2718</v>
      </c>
      <c r="I1142" t="s">
        <v>2378</v>
      </c>
      <c r="J1142" t="s">
        <v>801</v>
      </c>
      <c r="K1142" t="s">
        <v>798</v>
      </c>
      <c r="L1142">
        <v>413.58</v>
      </c>
      <c r="M1142">
        <v>147.07</v>
      </c>
      <c r="N1142">
        <v>132.35</v>
      </c>
      <c r="O1142">
        <v>120.31</v>
      </c>
      <c r="P1142">
        <v>114.11</v>
      </c>
      <c r="Q1142">
        <v>66</v>
      </c>
      <c r="AU1142">
        <v>413.58</v>
      </c>
      <c r="AV1142">
        <v>147.07</v>
      </c>
      <c r="AW1142">
        <v>132.35</v>
      </c>
      <c r="AX1142">
        <v>120.31</v>
      </c>
      <c r="AY1142">
        <v>114.11</v>
      </c>
      <c r="BB1142">
        <v>66</v>
      </c>
    </row>
    <row r="1143" spans="1:54" x14ac:dyDescent="0.25">
      <c r="A1143" t="s">
        <v>2719</v>
      </c>
      <c r="B1143" s="216" t="str">
        <f t="shared" si="32"/>
        <v xml:space="preserve">SB30SRW      </v>
      </c>
      <c r="C1143" s="216" t="s">
        <v>1911</v>
      </c>
      <c r="D1143" s="216" t="str">
        <f t="shared" si="33"/>
        <v>SB30</v>
      </c>
      <c r="E1143" t="s">
        <v>685</v>
      </c>
      <c r="H1143" t="s">
        <v>2719</v>
      </c>
      <c r="I1143" t="s">
        <v>2378</v>
      </c>
      <c r="J1143" t="s">
        <v>801</v>
      </c>
      <c r="K1143" t="s">
        <v>798</v>
      </c>
      <c r="L1143">
        <v>430.73</v>
      </c>
      <c r="M1143">
        <v>153.16999999999999</v>
      </c>
      <c r="N1143">
        <v>137.83000000000001</v>
      </c>
      <c r="O1143">
        <v>125.3</v>
      </c>
      <c r="P1143">
        <v>118.84</v>
      </c>
      <c r="Q1143">
        <v>70</v>
      </c>
      <c r="AU1143">
        <v>430.73</v>
      </c>
      <c r="AV1143">
        <v>153.16999999999999</v>
      </c>
      <c r="AW1143">
        <v>137.83000000000001</v>
      </c>
      <c r="AX1143">
        <v>125.3</v>
      </c>
      <c r="AY1143">
        <v>118.84</v>
      </c>
      <c r="BB1143">
        <v>70</v>
      </c>
    </row>
    <row r="1144" spans="1:54" x14ac:dyDescent="0.25">
      <c r="A1144" t="s">
        <v>2720</v>
      </c>
      <c r="B1144" s="216" t="str">
        <f t="shared" si="32"/>
        <v xml:space="preserve">SB33SRW      </v>
      </c>
      <c r="C1144" s="216" t="s">
        <v>1912</v>
      </c>
      <c r="D1144" s="216" t="str">
        <f t="shared" si="33"/>
        <v>SB33</v>
      </c>
      <c r="E1144" t="s">
        <v>218</v>
      </c>
      <c r="H1144" t="s">
        <v>2720</v>
      </c>
      <c r="I1144" t="s">
        <v>2378</v>
      </c>
      <c r="J1144" t="s">
        <v>801</v>
      </c>
      <c r="K1144" t="s">
        <v>798</v>
      </c>
      <c r="L1144">
        <v>445.69</v>
      </c>
      <c r="M1144">
        <v>158.49</v>
      </c>
      <c r="N1144">
        <v>142.62</v>
      </c>
      <c r="O1144">
        <v>129.65</v>
      </c>
      <c r="P1144">
        <v>122.97</v>
      </c>
      <c r="Q1144">
        <v>74</v>
      </c>
      <c r="AU1144">
        <v>445.69</v>
      </c>
      <c r="AV1144">
        <v>158.49</v>
      </c>
      <c r="AW1144">
        <v>142.62</v>
      </c>
      <c r="AX1144">
        <v>129.65</v>
      </c>
      <c r="AY1144">
        <v>122.97</v>
      </c>
      <c r="BB1144">
        <v>74</v>
      </c>
    </row>
    <row r="1145" spans="1:54" x14ac:dyDescent="0.25">
      <c r="A1145" t="s">
        <v>2721</v>
      </c>
      <c r="B1145" s="216" t="str">
        <f t="shared" si="32"/>
        <v xml:space="preserve">SB36SRW      </v>
      </c>
      <c r="C1145" s="216" t="s">
        <v>1913</v>
      </c>
      <c r="D1145" s="216" t="str">
        <f t="shared" si="33"/>
        <v>SB36</v>
      </c>
      <c r="E1145" t="s">
        <v>224</v>
      </c>
      <c r="H1145" t="s">
        <v>2721</v>
      </c>
      <c r="I1145" t="s">
        <v>2378</v>
      </c>
      <c r="J1145" t="s">
        <v>801</v>
      </c>
      <c r="K1145" t="s">
        <v>798</v>
      </c>
      <c r="L1145">
        <v>460.47</v>
      </c>
      <c r="M1145">
        <v>163.74</v>
      </c>
      <c r="N1145">
        <v>147.35</v>
      </c>
      <c r="O1145">
        <v>133.94999999999999</v>
      </c>
      <c r="P1145">
        <v>127.04</v>
      </c>
      <c r="Q1145">
        <v>79</v>
      </c>
      <c r="AU1145">
        <v>460.47</v>
      </c>
      <c r="AV1145">
        <v>163.74</v>
      </c>
      <c r="AW1145">
        <v>147.35</v>
      </c>
      <c r="AX1145">
        <v>133.94999999999999</v>
      </c>
      <c r="AY1145">
        <v>127.04</v>
      </c>
      <c r="BB1145">
        <v>79</v>
      </c>
    </row>
    <row r="1146" spans="1:54" x14ac:dyDescent="0.25">
      <c r="A1146" t="s">
        <v>2722</v>
      </c>
      <c r="B1146" s="216" t="str">
        <f t="shared" si="32"/>
        <v xml:space="preserve">SB39SRW      </v>
      </c>
      <c r="C1146" s="216" t="s">
        <v>1914</v>
      </c>
      <c r="D1146" s="216" t="str">
        <f t="shared" si="33"/>
        <v>SB39</v>
      </c>
      <c r="E1146" t="s">
        <v>686</v>
      </c>
      <c r="H1146" t="s">
        <v>2722</v>
      </c>
      <c r="I1146" t="s">
        <v>2378</v>
      </c>
      <c r="J1146" t="s">
        <v>801</v>
      </c>
      <c r="K1146" t="s">
        <v>798</v>
      </c>
      <c r="L1146">
        <v>477</v>
      </c>
      <c r="M1146">
        <v>169.62</v>
      </c>
      <c r="N1146">
        <v>152.63999999999999</v>
      </c>
      <c r="O1146">
        <v>138.76</v>
      </c>
      <c r="P1146">
        <v>131.6</v>
      </c>
      <c r="Q1146">
        <v>83</v>
      </c>
      <c r="AU1146">
        <v>477</v>
      </c>
      <c r="AV1146">
        <v>169.62</v>
      </c>
      <c r="AW1146">
        <v>152.63999999999999</v>
      </c>
      <c r="AX1146">
        <v>138.76</v>
      </c>
      <c r="AY1146">
        <v>131.6</v>
      </c>
      <c r="BB1146">
        <v>83</v>
      </c>
    </row>
    <row r="1147" spans="1:54" x14ac:dyDescent="0.25">
      <c r="A1147" t="s">
        <v>2723</v>
      </c>
      <c r="B1147" s="216" t="str">
        <f t="shared" si="32"/>
        <v xml:space="preserve">SB42SRW      </v>
      </c>
      <c r="C1147" s="216" t="s">
        <v>1915</v>
      </c>
      <c r="D1147" s="216" t="str">
        <f t="shared" si="33"/>
        <v>SB42</v>
      </c>
      <c r="E1147" t="s">
        <v>687</v>
      </c>
      <c r="H1147" t="s">
        <v>2723</v>
      </c>
      <c r="I1147" t="s">
        <v>2378</v>
      </c>
      <c r="J1147" t="s">
        <v>801</v>
      </c>
      <c r="K1147" t="s">
        <v>798</v>
      </c>
      <c r="L1147">
        <v>497.64</v>
      </c>
      <c r="M1147">
        <v>176.96</v>
      </c>
      <c r="N1147">
        <v>159.25</v>
      </c>
      <c r="O1147">
        <v>144.76</v>
      </c>
      <c r="P1147">
        <v>137.30000000000001</v>
      </c>
      <c r="Q1147">
        <v>89</v>
      </c>
      <c r="AU1147">
        <v>497.64</v>
      </c>
      <c r="AV1147">
        <v>176.96</v>
      </c>
      <c r="AW1147">
        <v>159.25</v>
      </c>
      <c r="AX1147">
        <v>144.76</v>
      </c>
      <c r="AY1147">
        <v>137.30000000000001</v>
      </c>
      <c r="BB1147">
        <v>89</v>
      </c>
    </row>
    <row r="1148" spans="1:54" x14ac:dyDescent="0.25">
      <c r="A1148" t="s">
        <v>2724</v>
      </c>
      <c r="B1148" s="216" t="str">
        <f t="shared" ref="B1148:B1211" si="34">RIGHT(A1148,LEN(A1148)-3)</f>
        <v xml:space="preserve">2FD18SRW     </v>
      </c>
      <c r="C1148" s="216" t="s">
        <v>1844</v>
      </c>
      <c r="D1148" s="216" t="str">
        <f t="shared" si="33"/>
        <v>2FD18</v>
      </c>
      <c r="E1148" t="s">
        <v>658</v>
      </c>
      <c r="H1148" t="s">
        <v>2724</v>
      </c>
      <c r="I1148" t="s">
        <v>2378</v>
      </c>
      <c r="J1148" t="s">
        <v>801</v>
      </c>
      <c r="K1148" t="s">
        <v>798</v>
      </c>
      <c r="L1148">
        <v>788.71</v>
      </c>
      <c r="M1148">
        <v>280.47000000000003</v>
      </c>
      <c r="N1148">
        <v>252.39</v>
      </c>
      <c r="O1148">
        <v>229.44</v>
      </c>
      <c r="P1148">
        <v>217.61</v>
      </c>
      <c r="Q1148">
        <v>69</v>
      </c>
      <c r="AU1148">
        <v>788.71</v>
      </c>
      <c r="AV1148">
        <v>280.47000000000003</v>
      </c>
      <c r="AW1148">
        <v>252.39</v>
      </c>
      <c r="AX1148">
        <v>229.44</v>
      </c>
      <c r="AY1148">
        <v>217.61</v>
      </c>
      <c r="BB1148">
        <v>69</v>
      </c>
    </row>
    <row r="1149" spans="1:54" x14ac:dyDescent="0.25">
      <c r="A1149" t="s">
        <v>2725</v>
      </c>
      <c r="B1149" s="216" t="str">
        <f t="shared" si="34"/>
        <v xml:space="preserve">2FD21SRW     </v>
      </c>
      <c r="C1149" s="216" t="s">
        <v>1845</v>
      </c>
      <c r="D1149" s="216" t="str">
        <f t="shared" si="33"/>
        <v>2FD21</v>
      </c>
      <c r="E1149" t="s">
        <v>659</v>
      </c>
      <c r="H1149" t="s">
        <v>2725</v>
      </c>
      <c r="I1149" t="s">
        <v>2378</v>
      </c>
      <c r="J1149" t="s">
        <v>801</v>
      </c>
      <c r="K1149" t="s">
        <v>798</v>
      </c>
      <c r="L1149">
        <v>815.78</v>
      </c>
      <c r="M1149">
        <v>290.08999999999997</v>
      </c>
      <c r="N1149">
        <v>261.05</v>
      </c>
      <c r="O1149">
        <v>237.31</v>
      </c>
      <c r="P1149">
        <v>225.07</v>
      </c>
      <c r="Q1149">
        <v>76</v>
      </c>
      <c r="AU1149">
        <v>815.78</v>
      </c>
      <c r="AV1149">
        <v>290.08999999999997</v>
      </c>
      <c r="AW1149">
        <v>261.05</v>
      </c>
      <c r="AX1149">
        <v>237.31</v>
      </c>
      <c r="AY1149">
        <v>225.07</v>
      </c>
      <c r="BB1149">
        <v>76</v>
      </c>
    </row>
    <row r="1150" spans="1:54" x14ac:dyDescent="0.25">
      <c r="A1150" t="s">
        <v>2726</v>
      </c>
      <c r="B1150" s="216" t="str">
        <f t="shared" si="34"/>
        <v xml:space="preserve">2FD24SRW     </v>
      </c>
      <c r="C1150" s="216" t="s">
        <v>1846</v>
      </c>
      <c r="D1150" s="216" t="str">
        <f t="shared" si="33"/>
        <v>2FD24</v>
      </c>
      <c r="E1150" t="s">
        <v>660</v>
      </c>
      <c r="H1150" t="s">
        <v>2726</v>
      </c>
      <c r="I1150" t="s">
        <v>2378</v>
      </c>
      <c r="J1150" t="s">
        <v>801</v>
      </c>
      <c r="K1150" t="s">
        <v>798</v>
      </c>
      <c r="L1150">
        <v>841.41</v>
      </c>
      <c r="M1150">
        <v>299.20999999999998</v>
      </c>
      <c r="N1150">
        <v>269.25</v>
      </c>
      <c r="O1150">
        <v>244.77</v>
      </c>
      <c r="P1150">
        <v>232.15</v>
      </c>
      <c r="Q1150">
        <v>82</v>
      </c>
      <c r="AU1150">
        <v>841.41</v>
      </c>
      <c r="AV1150">
        <v>299.20999999999998</v>
      </c>
      <c r="AW1150">
        <v>269.25</v>
      </c>
      <c r="AX1150">
        <v>244.77</v>
      </c>
      <c r="AY1150">
        <v>232.15</v>
      </c>
      <c r="BB1150">
        <v>82</v>
      </c>
    </row>
    <row r="1151" spans="1:54" x14ac:dyDescent="0.25">
      <c r="A1151" t="s">
        <v>2727</v>
      </c>
      <c r="B1151" s="216" t="str">
        <f t="shared" si="34"/>
        <v xml:space="preserve">3FD18SRW     </v>
      </c>
      <c r="C1151" s="216" t="s">
        <v>1847</v>
      </c>
      <c r="D1151" s="216" t="str">
        <f t="shared" si="33"/>
        <v>3FD18</v>
      </c>
      <c r="E1151" t="s">
        <v>661</v>
      </c>
      <c r="H1151" t="s">
        <v>2727</v>
      </c>
      <c r="I1151" t="s">
        <v>2378</v>
      </c>
      <c r="J1151" t="s">
        <v>801</v>
      </c>
      <c r="K1151" t="s">
        <v>798</v>
      </c>
      <c r="L1151">
        <v>953.66</v>
      </c>
      <c r="M1151">
        <v>339.12</v>
      </c>
      <c r="N1151">
        <v>305.17</v>
      </c>
      <c r="O1151">
        <v>277.42</v>
      </c>
      <c r="P1151">
        <v>263.12</v>
      </c>
      <c r="Q1151">
        <v>59</v>
      </c>
      <c r="AU1151">
        <v>953.66</v>
      </c>
      <c r="AV1151">
        <v>339.12</v>
      </c>
      <c r="AW1151">
        <v>305.17</v>
      </c>
      <c r="AX1151">
        <v>277.42</v>
      </c>
      <c r="AY1151">
        <v>263.12</v>
      </c>
      <c r="BB1151">
        <v>59</v>
      </c>
    </row>
    <row r="1152" spans="1:54" x14ac:dyDescent="0.25">
      <c r="A1152" t="s">
        <v>2728</v>
      </c>
      <c r="B1152" s="216" t="str">
        <f t="shared" si="34"/>
        <v xml:space="preserve">3FD21SRW     </v>
      </c>
      <c r="C1152" s="216" t="s">
        <v>1848</v>
      </c>
      <c r="D1152" s="216" t="str">
        <f t="shared" si="33"/>
        <v>3FD21</v>
      </c>
      <c r="E1152" t="s">
        <v>662</v>
      </c>
      <c r="H1152" t="s">
        <v>2728</v>
      </c>
      <c r="I1152" t="s">
        <v>2378</v>
      </c>
      <c r="J1152" t="s">
        <v>801</v>
      </c>
      <c r="K1152" t="s">
        <v>798</v>
      </c>
      <c r="L1152">
        <v>986.97</v>
      </c>
      <c r="M1152">
        <v>350.97</v>
      </c>
      <c r="N1152">
        <v>315.83</v>
      </c>
      <c r="O1152">
        <v>287.11</v>
      </c>
      <c r="P1152">
        <v>272.31</v>
      </c>
      <c r="Q1152">
        <v>64</v>
      </c>
      <c r="AU1152">
        <v>986.97</v>
      </c>
      <c r="AV1152">
        <v>350.97</v>
      </c>
      <c r="AW1152">
        <v>315.83</v>
      </c>
      <c r="AX1152">
        <v>287.11</v>
      </c>
      <c r="AY1152">
        <v>272.31</v>
      </c>
      <c r="BB1152">
        <v>64</v>
      </c>
    </row>
    <row r="1153" spans="1:54" x14ac:dyDescent="0.25">
      <c r="A1153" t="s">
        <v>2729</v>
      </c>
      <c r="B1153" s="216" t="str">
        <f t="shared" si="34"/>
        <v xml:space="preserve">3FD24SRW     </v>
      </c>
      <c r="C1153" s="216" t="s">
        <v>1849</v>
      </c>
      <c r="D1153" s="216" t="str">
        <f t="shared" si="33"/>
        <v>3FD24</v>
      </c>
      <c r="E1153" t="s">
        <v>663</v>
      </c>
      <c r="H1153" t="s">
        <v>2729</v>
      </c>
      <c r="I1153" t="s">
        <v>2378</v>
      </c>
      <c r="J1153" t="s">
        <v>801</v>
      </c>
      <c r="K1153" t="s">
        <v>798</v>
      </c>
      <c r="L1153">
        <v>1037.5899999999999</v>
      </c>
      <c r="M1153">
        <v>368.97</v>
      </c>
      <c r="N1153">
        <v>332.03</v>
      </c>
      <c r="O1153">
        <v>301.83999999999997</v>
      </c>
      <c r="P1153">
        <v>286.27</v>
      </c>
      <c r="Q1153">
        <v>67</v>
      </c>
      <c r="AU1153">
        <v>1037.5899999999999</v>
      </c>
      <c r="AV1153">
        <v>368.97</v>
      </c>
      <c r="AW1153">
        <v>332.03</v>
      </c>
      <c r="AX1153">
        <v>301.83999999999997</v>
      </c>
      <c r="AY1153">
        <v>286.27</v>
      </c>
      <c r="BB1153">
        <v>67</v>
      </c>
    </row>
    <row r="1154" spans="1:54" x14ac:dyDescent="0.25">
      <c r="A1154" t="s">
        <v>2730</v>
      </c>
      <c r="B1154" s="216" t="str">
        <f t="shared" si="34"/>
        <v xml:space="preserve">OCD332484SRW </v>
      </c>
      <c r="C1154" s="216" t="s">
        <v>1897</v>
      </c>
      <c r="D1154" s="216" t="str">
        <f t="shared" si="33"/>
        <v>OCD332484</v>
      </c>
      <c r="E1154" t="s">
        <v>679</v>
      </c>
      <c r="H1154" t="s">
        <v>2730</v>
      </c>
      <c r="I1154" t="s">
        <v>2378</v>
      </c>
      <c r="J1154" t="s">
        <v>801</v>
      </c>
      <c r="K1154" t="s">
        <v>805</v>
      </c>
      <c r="L1154">
        <v>1242.31</v>
      </c>
      <c r="M1154">
        <v>441.77</v>
      </c>
      <c r="N1154">
        <v>397.54</v>
      </c>
      <c r="O1154">
        <v>361.39</v>
      </c>
      <c r="P1154">
        <v>342.75</v>
      </c>
      <c r="Q1154">
        <v>231</v>
      </c>
      <c r="AU1154">
        <v>1242.31</v>
      </c>
      <c r="AV1154">
        <v>441.77</v>
      </c>
      <c r="AW1154">
        <v>397.54</v>
      </c>
      <c r="AX1154">
        <v>361.39</v>
      </c>
      <c r="AY1154">
        <v>342.75</v>
      </c>
      <c r="BB1154">
        <v>231</v>
      </c>
    </row>
    <row r="1155" spans="1:54" x14ac:dyDescent="0.25">
      <c r="A1155" t="s">
        <v>2731</v>
      </c>
      <c r="B1155" s="216" t="str">
        <f t="shared" si="34"/>
        <v xml:space="preserve">OCD332490SRW </v>
      </c>
      <c r="C1155" s="216" t="s">
        <v>1898</v>
      </c>
      <c r="D1155" s="216" t="str">
        <f t="shared" si="33"/>
        <v>OCD332490</v>
      </c>
      <c r="E1155" t="s">
        <v>680</v>
      </c>
      <c r="H1155" t="s">
        <v>2731</v>
      </c>
      <c r="I1155" t="s">
        <v>2378</v>
      </c>
      <c r="J1155" t="s">
        <v>801</v>
      </c>
      <c r="K1155" t="s">
        <v>805</v>
      </c>
      <c r="L1155">
        <v>1279.4000000000001</v>
      </c>
      <c r="M1155">
        <v>454.96</v>
      </c>
      <c r="N1155">
        <v>409.41</v>
      </c>
      <c r="O1155">
        <v>372.18</v>
      </c>
      <c r="P1155">
        <v>352.99</v>
      </c>
      <c r="Q1155">
        <v>241</v>
      </c>
      <c r="AU1155">
        <v>1279.4000000000001</v>
      </c>
      <c r="AV1155">
        <v>454.96</v>
      </c>
      <c r="AW1155">
        <v>409.41</v>
      </c>
      <c r="AX1155">
        <v>372.18</v>
      </c>
      <c r="AY1155">
        <v>352.99</v>
      </c>
      <c r="BB1155">
        <v>241</v>
      </c>
    </row>
    <row r="1156" spans="1:54" x14ac:dyDescent="0.25">
      <c r="A1156" t="s">
        <v>2732</v>
      </c>
      <c r="B1156" s="216" t="str">
        <f t="shared" si="34"/>
        <v xml:space="preserve">OCD332493SRW </v>
      </c>
      <c r="C1156" s="216" t="s">
        <v>1899</v>
      </c>
      <c r="D1156" s="216" t="str">
        <f t="shared" si="33"/>
        <v>OCD332493</v>
      </c>
      <c r="E1156" t="s">
        <v>681</v>
      </c>
      <c r="H1156" t="s">
        <v>2732</v>
      </c>
      <c r="I1156" t="s">
        <v>2378</v>
      </c>
      <c r="J1156" t="s">
        <v>801</v>
      </c>
      <c r="K1156" t="s">
        <v>805</v>
      </c>
      <c r="L1156">
        <v>1294.27</v>
      </c>
      <c r="M1156">
        <v>460.24</v>
      </c>
      <c r="N1156">
        <v>414.17</v>
      </c>
      <c r="O1156">
        <v>376.5</v>
      </c>
      <c r="P1156">
        <v>357.09</v>
      </c>
      <c r="Q1156">
        <v>223</v>
      </c>
      <c r="AU1156">
        <v>1294.27</v>
      </c>
      <c r="AV1156">
        <v>460.24</v>
      </c>
      <c r="AW1156">
        <v>414.17</v>
      </c>
      <c r="AX1156">
        <v>376.5</v>
      </c>
      <c r="AY1156">
        <v>357.09</v>
      </c>
      <c r="BB1156">
        <v>223</v>
      </c>
    </row>
    <row r="1157" spans="1:54" x14ac:dyDescent="0.25">
      <c r="A1157" t="s">
        <v>2733</v>
      </c>
      <c r="B1157" s="216" t="str">
        <f t="shared" si="34"/>
        <v xml:space="preserve">OCD332496SRW </v>
      </c>
      <c r="C1157" s="216" t="s">
        <v>1900</v>
      </c>
      <c r="D1157" s="216" t="str">
        <f t="shared" si="33"/>
        <v>OCD332496</v>
      </c>
      <c r="E1157" t="s">
        <v>682</v>
      </c>
      <c r="H1157" t="s">
        <v>2733</v>
      </c>
      <c r="I1157" t="s">
        <v>2378</v>
      </c>
      <c r="J1157" t="s">
        <v>801</v>
      </c>
      <c r="K1157" t="s">
        <v>805</v>
      </c>
      <c r="L1157">
        <v>1316.48</v>
      </c>
      <c r="M1157">
        <v>468.14</v>
      </c>
      <c r="N1157">
        <v>421.27</v>
      </c>
      <c r="O1157">
        <v>382.96</v>
      </c>
      <c r="P1157">
        <v>363.22</v>
      </c>
      <c r="Q1157">
        <v>251</v>
      </c>
      <c r="AU1157">
        <v>1316.48</v>
      </c>
      <c r="AV1157">
        <v>468.14</v>
      </c>
      <c r="AW1157">
        <v>421.27</v>
      </c>
      <c r="AX1157">
        <v>382.96</v>
      </c>
      <c r="AY1157">
        <v>363.22</v>
      </c>
      <c r="BB1157">
        <v>251</v>
      </c>
    </row>
    <row r="1158" spans="1:54" x14ac:dyDescent="0.25">
      <c r="A1158" t="s">
        <v>2734</v>
      </c>
      <c r="B1158" s="216" t="str">
        <f t="shared" si="34"/>
        <v xml:space="preserve">OC332484SRW  </v>
      </c>
      <c r="C1158" s="216" t="s">
        <v>1893</v>
      </c>
      <c r="D1158" s="216" t="str">
        <f t="shared" si="33"/>
        <v>OC332484</v>
      </c>
      <c r="E1158" t="s">
        <v>675</v>
      </c>
      <c r="H1158" t="s">
        <v>2734</v>
      </c>
      <c r="I1158" t="s">
        <v>2378</v>
      </c>
      <c r="J1158" t="s">
        <v>801</v>
      </c>
      <c r="K1158" t="s">
        <v>805</v>
      </c>
      <c r="L1158">
        <v>1319.86</v>
      </c>
      <c r="M1158">
        <v>469.34</v>
      </c>
      <c r="N1158">
        <v>422.36</v>
      </c>
      <c r="O1158">
        <v>383.95</v>
      </c>
      <c r="P1158">
        <v>364.15</v>
      </c>
      <c r="Q1158">
        <v>255</v>
      </c>
      <c r="AU1158">
        <v>1319.86</v>
      </c>
      <c r="AV1158">
        <v>469.34</v>
      </c>
      <c r="AW1158">
        <v>422.36</v>
      </c>
      <c r="AX1158">
        <v>383.95</v>
      </c>
      <c r="AY1158">
        <v>364.15</v>
      </c>
      <c r="BB1158">
        <v>255</v>
      </c>
    </row>
    <row r="1159" spans="1:54" x14ac:dyDescent="0.25">
      <c r="A1159" t="s">
        <v>2735</v>
      </c>
      <c r="B1159" s="216" t="str">
        <f t="shared" si="34"/>
        <v xml:space="preserve">OC332490SRW  </v>
      </c>
      <c r="C1159" s="216" t="s">
        <v>1894</v>
      </c>
      <c r="D1159" s="216" t="str">
        <f t="shared" si="33"/>
        <v>OC332490</v>
      </c>
      <c r="E1159" t="s">
        <v>676</v>
      </c>
      <c r="H1159" t="s">
        <v>2735</v>
      </c>
      <c r="I1159" t="s">
        <v>2378</v>
      </c>
      <c r="J1159" t="s">
        <v>801</v>
      </c>
      <c r="K1159" t="s">
        <v>805</v>
      </c>
      <c r="L1159">
        <v>1356.95</v>
      </c>
      <c r="M1159">
        <v>482.53</v>
      </c>
      <c r="N1159">
        <v>434.22</v>
      </c>
      <c r="O1159">
        <v>394.74</v>
      </c>
      <c r="P1159">
        <v>374.38</v>
      </c>
      <c r="Q1159">
        <v>265</v>
      </c>
      <c r="AU1159">
        <v>1356.95</v>
      </c>
      <c r="AV1159">
        <v>482.53</v>
      </c>
      <c r="AW1159">
        <v>434.22</v>
      </c>
      <c r="AX1159">
        <v>394.74</v>
      </c>
      <c r="AY1159">
        <v>374.38</v>
      </c>
      <c r="BB1159">
        <v>265</v>
      </c>
    </row>
    <row r="1160" spans="1:54" x14ac:dyDescent="0.25">
      <c r="A1160" t="s">
        <v>2736</v>
      </c>
      <c r="B1160" s="216" t="str">
        <f t="shared" si="34"/>
        <v xml:space="preserve">OC332493SRW  </v>
      </c>
      <c r="C1160" s="216" t="s">
        <v>1895</v>
      </c>
      <c r="D1160" s="216" t="str">
        <f t="shared" si="33"/>
        <v>OC332493</v>
      </c>
      <c r="E1160" t="s">
        <v>677</v>
      </c>
      <c r="H1160" t="s">
        <v>2736</v>
      </c>
      <c r="I1160" t="s">
        <v>2378</v>
      </c>
      <c r="J1160" t="s">
        <v>801</v>
      </c>
      <c r="K1160" t="s">
        <v>805</v>
      </c>
      <c r="L1160">
        <v>1371.82</v>
      </c>
      <c r="M1160">
        <v>487.82</v>
      </c>
      <c r="N1160">
        <v>438.98</v>
      </c>
      <c r="O1160">
        <v>399.06</v>
      </c>
      <c r="P1160">
        <v>378.49</v>
      </c>
      <c r="Q1160">
        <v>247</v>
      </c>
      <c r="AU1160">
        <v>1371.82</v>
      </c>
      <c r="AV1160">
        <v>487.82</v>
      </c>
      <c r="AW1160">
        <v>438.98</v>
      </c>
      <c r="AX1160">
        <v>399.06</v>
      </c>
      <c r="AY1160">
        <v>378.49</v>
      </c>
      <c r="BB1160">
        <v>247</v>
      </c>
    </row>
    <row r="1161" spans="1:54" x14ac:dyDescent="0.25">
      <c r="A1161" t="s">
        <v>2737</v>
      </c>
      <c r="B1161" s="216" t="str">
        <f t="shared" si="34"/>
        <v xml:space="preserve">OC332496SRW  </v>
      </c>
      <c r="C1161" s="216" t="s">
        <v>1896</v>
      </c>
      <c r="D1161" s="216" t="str">
        <f t="shared" si="33"/>
        <v>OC332496</v>
      </c>
      <c r="E1161" t="s">
        <v>678</v>
      </c>
      <c r="H1161" t="s">
        <v>2737</v>
      </c>
      <c r="I1161" t="s">
        <v>2378</v>
      </c>
      <c r="J1161" t="s">
        <v>801</v>
      </c>
      <c r="K1161" t="s">
        <v>805</v>
      </c>
      <c r="L1161">
        <v>1394.03</v>
      </c>
      <c r="M1161">
        <v>495.72</v>
      </c>
      <c r="N1161">
        <v>446.09</v>
      </c>
      <c r="O1161">
        <v>405.52</v>
      </c>
      <c r="P1161">
        <v>384.61</v>
      </c>
      <c r="Q1161">
        <v>275</v>
      </c>
      <c r="AU1161">
        <v>1394.03</v>
      </c>
      <c r="AV1161">
        <v>495.72</v>
      </c>
      <c r="AW1161">
        <v>446.09</v>
      </c>
      <c r="AX1161">
        <v>405.52</v>
      </c>
      <c r="AY1161">
        <v>384.61</v>
      </c>
      <c r="BB1161">
        <v>275</v>
      </c>
    </row>
    <row r="1162" spans="1:54" x14ac:dyDescent="0.25">
      <c r="A1162" t="s">
        <v>2738</v>
      </c>
      <c r="B1162" s="216" t="str">
        <f t="shared" si="34"/>
        <v xml:space="preserve">U152484SRW   </v>
      </c>
      <c r="C1162" s="216" t="s">
        <v>1919</v>
      </c>
      <c r="D1162" s="216" t="str">
        <f t="shared" ref="D1162:D1225" si="35">LEFT(C1162,LEN(C1162)-3)</f>
        <v>U152484</v>
      </c>
      <c r="E1162" t="s">
        <v>690</v>
      </c>
      <c r="H1162" t="s">
        <v>2738</v>
      </c>
      <c r="I1162" t="s">
        <v>2378</v>
      </c>
      <c r="J1162" t="s">
        <v>801</v>
      </c>
      <c r="K1162" t="s">
        <v>806</v>
      </c>
      <c r="L1162">
        <v>636.20000000000005</v>
      </c>
      <c r="M1162">
        <v>226.23</v>
      </c>
      <c r="N1162">
        <v>203.58</v>
      </c>
      <c r="O1162">
        <v>185.07</v>
      </c>
      <c r="P1162">
        <v>175.53</v>
      </c>
      <c r="Q1162">
        <v>139</v>
      </c>
      <c r="AU1162">
        <v>636.20000000000005</v>
      </c>
      <c r="AV1162">
        <v>226.23</v>
      </c>
      <c r="AW1162">
        <v>203.58</v>
      </c>
      <c r="AX1162">
        <v>185.07</v>
      </c>
      <c r="AY1162">
        <v>175.53</v>
      </c>
      <c r="BB1162">
        <v>139</v>
      </c>
    </row>
    <row r="1163" spans="1:54" x14ac:dyDescent="0.25">
      <c r="A1163" t="s">
        <v>2739</v>
      </c>
      <c r="B1163" s="216" t="str">
        <f t="shared" si="34"/>
        <v xml:space="preserve">U152490SRW   </v>
      </c>
      <c r="C1163" s="216" t="s">
        <v>1920</v>
      </c>
      <c r="D1163" s="216" t="str">
        <f t="shared" si="35"/>
        <v>U152490</v>
      </c>
      <c r="E1163" t="s">
        <v>691</v>
      </c>
      <c r="H1163" t="s">
        <v>2739</v>
      </c>
      <c r="I1163" t="s">
        <v>2378</v>
      </c>
      <c r="J1163" t="s">
        <v>801</v>
      </c>
      <c r="K1163" t="s">
        <v>806</v>
      </c>
      <c r="L1163">
        <v>656.73</v>
      </c>
      <c r="M1163">
        <v>233.53</v>
      </c>
      <c r="N1163">
        <v>210.15</v>
      </c>
      <c r="O1163">
        <v>191.04</v>
      </c>
      <c r="P1163">
        <v>181.19</v>
      </c>
      <c r="Q1163">
        <v>145</v>
      </c>
      <c r="AU1163">
        <v>656.73</v>
      </c>
      <c r="AV1163">
        <v>233.53</v>
      </c>
      <c r="AW1163">
        <v>210.15</v>
      </c>
      <c r="AX1163">
        <v>191.04</v>
      </c>
      <c r="AY1163">
        <v>181.19</v>
      </c>
      <c r="BB1163">
        <v>145</v>
      </c>
    </row>
    <row r="1164" spans="1:54" x14ac:dyDescent="0.25">
      <c r="A1164" t="s">
        <v>2740</v>
      </c>
      <c r="B1164" s="216" t="str">
        <f t="shared" si="34"/>
        <v xml:space="preserve">U152493SRW   </v>
      </c>
      <c r="C1164" s="216" t="s">
        <v>1921</v>
      </c>
      <c r="D1164" s="216" t="str">
        <f t="shared" si="35"/>
        <v>U152493</v>
      </c>
      <c r="E1164" t="s">
        <v>692</v>
      </c>
      <c r="H1164" t="s">
        <v>2740</v>
      </c>
      <c r="I1164" t="s">
        <v>2378</v>
      </c>
      <c r="J1164" t="s">
        <v>801</v>
      </c>
      <c r="K1164" t="s">
        <v>806</v>
      </c>
      <c r="L1164">
        <v>680.62</v>
      </c>
      <c r="M1164">
        <v>242.03</v>
      </c>
      <c r="N1164">
        <v>217.8</v>
      </c>
      <c r="O1164">
        <v>197.99</v>
      </c>
      <c r="P1164">
        <v>187.78</v>
      </c>
      <c r="Q1164">
        <v>154</v>
      </c>
      <c r="AU1164">
        <v>680.62</v>
      </c>
      <c r="AV1164">
        <v>242.03</v>
      </c>
      <c r="AW1164">
        <v>217.8</v>
      </c>
      <c r="AX1164">
        <v>197.99</v>
      </c>
      <c r="AY1164">
        <v>187.78</v>
      </c>
      <c r="BB1164">
        <v>154</v>
      </c>
    </row>
    <row r="1165" spans="1:54" x14ac:dyDescent="0.25">
      <c r="A1165" t="s">
        <v>2741</v>
      </c>
      <c r="B1165" s="216" t="str">
        <f t="shared" si="34"/>
        <v xml:space="preserve">U152496SRW   </v>
      </c>
      <c r="C1165" s="216" t="s">
        <v>1922</v>
      </c>
      <c r="D1165" s="216" t="str">
        <f t="shared" si="35"/>
        <v>U152496</v>
      </c>
      <c r="E1165" t="s">
        <v>693</v>
      </c>
      <c r="H1165" t="s">
        <v>2741</v>
      </c>
      <c r="I1165" t="s">
        <v>2378</v>
      </c>
      <c r="J1165" t="s">
        <v>801</v>
      </c>
      <c r="K1165" t="s">
        <v>806</v>
      </c>
      <c r="L1165">
        <v>689.58</v>
      </c>
      <c r="M1165">
        <v>245.22</v>
      </c>
      <c r="N1165">
        <v>220.67</v>
      </c>
      <c r="O1165">
        <v>200.6</v>
      </c>
      <c r="P1165">
        <v>190.26</v>
      </c>
      <c r="Q1165">
        <v>158</v>
      </c>
      <c r="AU1165">
        <v>689.58</v>
      </c>
      <c r="AV1165">
        <v>245.22</v>
      </c>
      <c r="AW1165">
        <v>220.67</v>
      </c>
      <c r="AX1165">
        <v>200.6</v>
      </c>
      <c r="AY1165">
        <v>190.26</v>
      </c>
      <c r="BB1165">
        <v>158</v>
      </c>
    </row>
    <row r="1166" spans="1:54" x14ac:dyDescent="0.25">
      <c r="A1166" t="s">
        <v>2742</v>
      </c>
      <c r="B1166" s="216" t="str">
        <f t="shared" si="34"/>
        <v xml:space="preserve">U182484SRW   </v>
      </c>
      <c r="C1166" s="216" t="s">
        <v>1923</v>
      </c>
      <c r="D1166" s="216" t="str">
        <f t="shared" si="35"/>
        <v>U182484</v>
      </c>
      <c r="E1166" t="s">
        <v>249</v>
      </c>
      <c r="H1166" t="s">
        <v>2742</v>
      </c>
      <c r="I1166" t="s">
        <v>2378</v>
      </c>
      <c r="J1166" t="s">
        <v>801</v>
      </c>
      <c r="K1166" t="s">
        <v>806</v>
      </c>
      <c r="L1166">
        <v>681.12</v>
      </c>
      <c r="M1166">
        <v>242.21</v>
      </c>
      <c r="N1166">
        <v>217.96</v>
      </c>
      <c r="O1166">
        <v>198.14</v>
      </c>
      <c r="P1166">
        <v>187.92</v>
      </c>
      <c r="Q1166">
        <v>153</v>
      </c>
      <c r="AU1166">
        <v>681.12</v>
      </c>
      <c r="AV1166">
        <v>242.21</v>
      </c>
      <c r="AW1166">
        <v>217.96</v>
      </c>
      <c r="AX1166">
        <v>198.14</v>
      </c>
      <c r="AY1166">
        <v>187.92</v>
      </c>
      <c r="BB1166">
        <v>153</v>
      </c>
    </row>
    <row r="1167" spans="1:54" x14ac:dyDescent="0.25">
      <c r="A1167" t="s">
        <v>2743</v>
      </c>
      <c r="B1167" s="216" t="str">
        <f t="shared" si="34"/>
        <v xml:space="preserve">U182490SRW   </v>
      </c>
      <c r="C1167" s="216" t="s">
        <v>1924</v>
      </c>
      <c r="D1167" s="216" t="str">
        <f t="shared" si="35"/>
        <v>U182490</v>
      </c>
      <c r="E1167" t="s">
        <v>251</v>
      </c>
      <c r="H1167" t="s">
        <v>2743</v>
      </c>
      <c r="I1167" t="s">
        <v>2378</v>
      </c>
      <c r="J1167" t="s">
        <v>801</v>
      </c>
      <c r="K1167" t="s">
        <v>806</v>
      </c>
      <c r="L1167">
        <v>704.27</v>
      </c>
      <c r="M1167">
        <v>250.44</v>
      </c>
      <c r="N1167">
        <v>225.37</v>
      </c>
      <c r="O1167">
        <v>204.87</v>
      </c>
      <c r="P1167">
        <v>194.31</v>
      </c>
      <c r="Q1167">
        <v>161</v>
      </c>
      <c r="AU1167">
        <v>704.27</v>
      </c>
      <c r="AV1167">
        <v>250.44</v>
      </c>
      <c r="AW1167">
        <v>225.37</v>
      </c>
      <c r="AX1167">
        <v>204.87</v>
      </c>
      <c r="AY1167">
        <v>194.31</v>
      </c>
      <c r="BB1167">
        <v>161</v>
      </c>
    </row>
    <row r="1168" spans="1:54" x14ac:dyDescent="0.25">
      <c r="A1168" t="s">
        <v>2744</v>
      </c>
      <c r="B1168" s="216" t="str">
        <f t="shared" si="34"/>
        <v xml:space="preserve">U182493SRW   </v>
      </c>
      <c r="C1168" s="216" t="s">
        <v>1925</v>
      </c>
      <c r="D1168" s="216" t="str">
        <f t="shared" si="35"/>
        <v>U182493</v>
      </c>
      <c r="E1168" t="s">
        <v>694</v>
      </c>
      <c r="H1168" t="s">
        <v>2744</v>
      </c>
      <c r="I1168" t="s">
        <v>2378</v>
      </c>
      <c r="J1168" t="s">
        <v>801</v>
      </c>
      <c r="K1168" t="s">
        <v>806</v>
      </c>
      <c r="L1168">
        <v>735.26</v>
      </c>
      <c r="M1168">
        <v>261.45999999999998</v>
      </c>
      <c r="N1168">
        <v>235.28</v>
      </c>
      <c r="O1168">
        <v>213.89</v>
      </c>
      <c r="P1168">
        <v>202.86</v>
      </c>
      <c r="Q1168">
        <v>174</v>
      </c>
      <c r="AU1168">
        <v>735.26</v>
      </c>
      <c r="AV1168">
        <v>261.45999999999998</v>
      </c>
      <c r="AW1168">
        <v>235.28</v>
      </c>
      <c r="AX1168">
        <v>213.89</v>
      </c>
      <c r="AY1168">
        <v>202.86</v>
      </c>
      <c r="BB1168">
        <v>174</v>
      </c>
    </row>
    <row r="1169" spans="1:54" x14ac:dyDescent="0.25">
      <c r="A1169" t="s">
        <v>2745</v>
      </c>
      <c r="B1169" s="216" t="str">
        <f t="shared" si="34"/>
        <v xml:space="preserve">U182496SRW   </v>
      </c>
      <c r="C1169" s="216" t="s">
        <v>1926</v>
      </c>
      <c r="D1169" s="216" t="str">
        <f t="shared" si="35"/>
        <v>U182496</v>
      </c>
      <c r="E1169" t="s">
        <v>253</v>
      </c>
      <c r="H1169" t="s">
        <v>2745</v>
      </c>
      <c r="I1169" t="s">
        <v>2378</v>
      </c>
      <c r="J1169" t="s">
        <v>801</v>
      </c>
      <c r="K1169" t="s">
        <v>806</v>
      </c>
      <c r="L1169">
        <v>744.39</v>
      </c>
      <c r="M1169">
        <v>264.70999999999998</v>
      </c>
      <c r="N1169">
        <v>238.21</v>
      </c>
      <c r="O1169">
        <v>216.54</v>
      </c>
      <c r="P1169">
        <v>205.38</v>
      </c>
      <c r="Q1169">
        <v>175</v>
      </c>
      <c r="AU1169">
        <v>744.39</v>
      </c>
      <c r="AV1169">
        <v>264.70999999999998</v>
      </c>
      <c r="AW1169">
        <v>238.21</v>
      </c>
      <c r="AX1169">
        <v>216.54</v>
      </c>
      <c r="AY1169">
        <v>205.38</v>
      </c>
      <c r="BB1169">
        <v>175</v>
      </c>
    </row>
    <row r="1170" spans="1:54" x14ac:dyDescent="0.25">
      <c r="A1170" t="s">
        <v>2746</v>
      </c>
      <c r="B1170" s="216" t="str">
        <f t="shared" si="34"/>
        <v xml:space="preserve">U242484SRW   </v>
      </c>
      <c r="C1170" s="216" t="s">
        <v>1927</v>
      </c>
      <c r="D1170" s="216" t="str">
        <f t="shared" si="35"/>
        <v>U242484</v>
      </c>
      <c r="E1170" t="s">
        <v>250</v>
      </c>
      <c r="H1170" t="s">
        <v>2746</v>
      </c>
      <c r="I1170" t="s">
        <v>2378</v>
      </c>
      <c r="J1170" t="s">
        <v>801</v>
      </c>
      <c r="K1170" t="s">
        <v>806</v>
      </c>
      <c r="L1170">
        <v>899.99</v>
      </c>
      <c r="M1170">
        <v>320.04000000000002</v>
      </c>
      <c r="N1170">
        <v>288</v>
      </c>
      <c r="O1170">
        <v>261.81</v>
      </c>
      <c r="P1170">
        <v>248.31</v>
      </c>
      <c r="Q1170">
        <v>188</v>
      </c>
      <c r="AU1170">
        <v>899.99</v>
      </c>
      <c r="AV1170">
        <v>320.04000000000002</v>
      </c>
      <c r="AW1170">
        <v>288</v>
      </c>
      <c r="AX1170">
        <v>261.81</v>
      </c>
      <c r="AY1170">
        <v>248.31</v>
      </c>
      <c r="BB1170">
        <v>188</v>
      </c>
    </row>
    <row r="1171" spans="1:54" x14ac:dyDescent="0.25">
      <c r="A1171" t="s">
        <v>2747</v>
      </c>
      <c r="B1171" s="216" t="str">
        <f t="shared" si="34"/>
        <v xml:space="preserve">U242490SRW   </v>
      </c>
      <c r="C1171" s="216" t="s">
        <v>1928</v>
      </c>
      <c r="D1171" s="216" t="str">
        <f t="shared" si="35"/>
        <v>U242490</v>
      </c>
      <c r="E1171" t="s">
        <v>252</v>
      </c>
      <c r="H1171" t="s">
        <v>2747</v>
      </c>
      <c r="I1171" t="s">
        <v>2378</v>
      </c>
      <c r="J1171" t="s">
        <v>801</v>
      </c>
      <c r="K1171" t="s">
        <v>806</v>
      </c>
      <c r="L1171">
        <v>925.94</v>
      </c>
      <c r="M1171">
        <v>329.26</v>
      </c>
      <c r="N1171">
        <v>296.3</v>
      </c>
      <c r="O1171">
        <v>269.36</v>
      </c>
      <c r="P1171">
        <v>255.47</v>
      </c>
      <c r="Q1171">
        <v>196</v>
      </c>
      <c r="AU1171">
        <v>925.94</v>
      </c>
      <c r="AV1171">
        <v>329.26</v>
      </c>
      <c r="AW1171">
        <v>296.3</v>
      </c>
      <c r="AX1171">
        <v>269.36</v>
      </c>
      <c r="AY1171">
        <v>255.47</v>
      </c>
      <c r="BB1171">
        <v>196</v>
      </c>
    </row>
    <row r="1172" spans="1:54" x14ac:dyDescent="0.25">
      <c r="A1172" t="s">
        <v>2748</v>
      </c>
      <c r="B1172" s="216" t="str">
        <f t="shared" si="34"/>
        <v xml:space="preserve">U242493SRW   </v>
      </c>
      <c r="C1172" s="216" t="s">
        <v>1929</v>
      </c>
      <c r="D1172" s="216" t="str">
        <f t="shared" si="35"/>
        <v>U242493</v>
      </c>
      <c r="E1172" t="s">
        <v>695</v>
      </c>
      <c r="H1172" t="s">
        <v>2748</v>
      </c>
      <c r="I1172" t="s">
        <v>2378</v>
      </c>
      <c r="J1172" t="s">
        <v>801</v>
      </c>
      <c r="K1172" t="s">
        <v>806</v>
      </c>
      <c r="L1172">
        <v>959.76</v>
      </c>
      <c r="M1172">
        <v>341.29</v>
      </c>
      <c r="N1172">
        <v>307.12</v>
      </c>
      <c r="O1172">
        <v>279.19</v>
      </c>
      <c r="P1172">
        <v>264.8</v>
      </c>
      <c r="Q1172">
        <v>208</v>
      </c>
      <c r="AU1172">
        <v>959.76</v>
      </c>
      <c r="AV1172">
        <v>341.29</v>
      </c>
      <c r="AW1172">
        <v>307.12</v>
      </c>
      <c r="AX1172">
        <v>279.19</v>
      </c>
      <c r="AY1172">
        <v>264.8</v>
      </c>
      <c r="BB1172">
        <v>208</v>
      </c>
    </row>
    <row r="1173" spans="1:54" x14ac:dyDescent="0.25">
      <c r="A1173" t="s">
        <v>2749</v>
      </c>
      <c r="B1173" s="216" t="str">
        <f t="shared" si="34"/>
        <v xml:space="preserve">U242496SRW   </v>
      </c>
      <c r="C1173" s="216" t="s">
        <v>1930</v>
      </c>
      <c r="D1173" s="216" t="str">
        <f t="shared" si="35"/>
        <v>U242496</v>
      </c>
      <c r="E1173" t="s">
        <v>254</v>
      </c>
      <c r="H1173" t="s">
        <v>2749</v>
      </c>
      <c r="I1173" t="s">
        <v>2378</v>
      </c>
      <c r="J1173" t="s">
        <v>801</v>
      </c>
      <c r="K1173" t="s">
        <v>806</v>
      </c>
      <c r="L1173">
        <v>968.07</v>
      </c>
      <c r="M1173">
        <v>344.25</v>
      </c>
      <c r="N1173">
        <v>309.77999999999997</v>
      </c>
      <c r="O1173">
        <v>281.61</v>
      </c>
      <c r="P1173">
        <v>267.08999999999997</v>
      </c>
      <c r="Q1173">
        <v>211</v>
      </c>
      <c r="AU1173">
        <v>968.07</v>
      </c>
      <c r="AV1173">
        <v>344.25</v>
      </c>
      <c r="AW1173">
        <v>309.77999999999997</v>
      </c>
      <c r="AX1173">
        <v>281.61</v>
      </c>
      <c r="AY1173">
        <v>267.08999999999997</v>
      </c>
      <c r="BB1173">
        <v>211</v>
      </c>
    </row>
    <row r="1174" spans="1:54" x14ac:dyDescent="0.25">
      <c r="A1174" t="s">
        <v>2750</v>
      </c>
      <c r="B1174" s="216" t="str">
        <f t="shared" si="34"/>
        <v xml:space="preserve">U302484SRW   </v>
      </c>
      <c r="C1174" s="216" t="s">
        <v>1931</v>
      </c>
      <c r="D1174" s="216" t="str">
        <f t="shared" si="35"/>
        <v>U302484</v>
      </c>
      <c r="E1174" t="s">
        <v>696</v>
      </c>
      <c r="H1174" t="s">
        <v>2750</v>
      </c>
      <c r="I1174" t="s">
        <v>2378</v>
      </c>
      <c r="J1174" t="s">
        <v>801</v>
      </c>
      <c r="K1174" t="s">
        <v>806</v>
      </c>
      <c r="L1174">
        <v>988.33</v>
      </c>
      <c r="M1174">
        <v>351.45</v>
      </c>
      <c r="N1174">
        <v>316.27</v>
      </c>
      <c r="O1174">
        <v>287.51</v>
      </c>
      <c r="P1174">
        <v>272.68</v>
      </c>
      <c r="Q1174">
        <v>217</v>
      </c>
      <c r="AU1174">
        <v>988.33</v>
      </c>
      <c r="AV1174">
        <v>351.45</v>
      </c>
      <c r="AW1174">
        <v>316.27</v>
      </c>
      <c r="AX1174">
        <v>287.51</v>
      </c>
      <c r="AY1174">
        <v>272.68</v>
      </c>
      <c r="BB1174">
        <v>217</v>
      </c>
    </row>
    <row r="1175" spans="1:54" x14ac:dyDescent="0.25">
      <c r="A1175" t="s">
        <v>2751</v>
      </c>
      <c r="B1175" s="216" t="str">
        <f t="shared" si="34"/>
        <v xml:space="preserve">U302490SRW   </v>
      </c>
      <c r="C1175" s="216" t="s">
        <v>1932</v>
      </c>
      <c r="D1175" s="216" t="str">
        <f t="shared" si="35"/>
        <v>U302490</v>
      </c>
      <c r="E1175" t="s">
        <v>697</v>
      </c>
      <c r="H1175" t="s">
        <v>2751</v>
      </c>
      <c r="I1175" t="s">
        <v>2378</v>
      </c>
      <c r="J1175" t="s">
        <v>801</v>
      </c>
      <c r="K1175" t="s">
        <v>806</v>
      </c>
      <c r="L1175">
        <v>1023.34</v>
      </c>
      <c r="M1175">
        <v>363.9</v>
      </c>
      <c r="N1175">
        <v>327.47000000000003</v>
      </c>
      <c r="O1175">
        <v>297.69</v>
      </c>
      <c r="P1175">
        <v>282.33999999999997</v>
      </c>
      <c r="Q1175">
        <v>227</v>
      </c>
      <c r="AU1175">
        <v>1023.34</v>
      </c>
      <c r="AV1175">
        <v>363.9</v>
      </c>
      <c r="AW1175">
        <v>327.47000000000003</v>
      </c>
      <c r="AX1175">
        <v>297.69</v>
      </c>
      <c r="AY1175">
        <v>282.33999999999997</v>
      </c>
      <c r="BB1175">
        <v>227</v>
      </c>
    </row>
    <row r="1176" spans="1:54" x14ac:dyDescent="0.25">
      <c r="A1176" t="s">
        <v>2752</v>
      </c>
      <c r="B1176" s="216" t="str">
        <f t="shared" si="34"/>
        <v xml:space="preserve">U302493SRW   </v>
      </c>
      <c r="C1176" s="216" t="s">
        <v>1933</v>
      </c>
      <c r="D1176" s="216" t="str">
        <f t="shared" si="35"/>
        <v>U302493</v>
      </c>
      <c r="E1176" t="s">
        <v>698</v>
      </c>
      <c r="H1176" t="s">
        <v>2752</v>
      </c>
      <c r="I1176" t="s">
        <v>2378</v>
      </c>
      <c r="J1176" t="s">
        <v>801</v>
      </c>
      <c r="K1176" t="s">
        <v>806</v>
      </c>
      <c r="L1176">
        <v>1060.44</v>
      </c>
      <c r="M1176">
        <v>377.09</v>
      </c>
      <c r="N1176">
        <v>339.34</v>
      </c>
      <c r="O1176">
        <v>308.48</v>
      </c>
      <c r="P1176">
        <v>292.58</v>
      </c>
      <c r="Q1176">
        <v>242</v>
      </c>
      <c r="AU1176">
        <v>1060.44</v>
      </c>
      <c r="AV1176">
        <v>377.09</v>
      </c>
      <c r="AW1176">
        <v>339.34</v>
      </c>
      <c r="AX1176">
        <v>308.48</v>
      </c>
      <c r="AY1176">
        <v>292.58</v>
      </c>
      <c r="BB1176">
        <v>242</v>
      </c>
    </row>
    <row r="1177" spans="1:54" x14ac:dyDescent="0.25">
      <c r="A1177" t="s">
        <v>2753</v>
      </c>
      <c r="B1177" s="216" t="str">
        <f t="shared" si="34"/>
        <v xml:space="preserve">U302496SRW   </v>
      </c>
      <c r="C1177" s="216" t="s">
        <v>1934</v>
      </c>
      <c r="D1177" s="216" t="str">
        <f t="shared" si="35"/>
        <v>U302496</v>
      </c>
      <c r="E1177" t="s">
        <v>699</v>
      </c>
      <c r="H1177" t="s">
        <v>2753</v>
      </c>
      <c r="I1177" t="s">
        <v>2378</v>
      </c>
      <c r="J1177" t="s">
        <v>801</v>
      </c>
      <c r="K1177" t="s">
        <v>806</v>
      </c>
      <c r="L1177">
        <v>1075.76</v>
      </c>
      <c r="M1177">
        <v>382.54</v>
      </c>
      <c r="N1177">
        <v>344.24</v>
      </c>
      <c r="O1177">
        <v>312.94</v>
      </c>
      <c r="P1177">
        <v>296.8</v>
      </c>
      <c r="Q1177">
        <v>246</v>
      </c>
      <c r="AU1177">
        <v>1075.76</v>
      </c>
      <c r="AV1177">
        <v>382.54</v>
      </c>
      <c r="AW1177">
        <v>344.24</v>
      </c>
      <c r="AX1177">
        <v>312.94</v>
      </c>
      <c r="AY1177">
        <v>296.8</v>
      </c>
      <c r="BB1177">
        <v>246</v>
      </c>
    </row>
    <row r="1178" spans="1:54" x14ac:dyDescent="0.25">
      <c r="A1178" t="s">
        <v>2754</v>
      </c>
      <c r="B1178" s="216" t="str">
        <f t="shared" si="34"/>
        <v xml:space="preserve">VBD12SRW     </v>
      </c>
      <c r="C1178" s="216" t="s">
        <v>1942</v>
      </c>
      <c r="D1178" s="216" t="str">
        <f t="shared" si="35"/>
        <v>VBD12</v>
      </c>
      <c r="E1178" t="s">
        <v>151</v>
      </c>
      <c r="H1178" t="s">
        <v>2754</v>
      </c>
      <c r="I1178" t="s">
        <v>2378</v>
      </c>
      <c r="J1178" t="s">
        <v>801</v>
      </c>
      <c r="K1178" t="s">
        <v>808</v>
      </c>
      <c r="L1178">
        <v>921.97</v>
      </c>
      <c r="M1178">
        <v>327.85</v>
      </c>
      <c r="N1178">
        <v>295.02999999999997</v>
      </c>
      <c r="O1178">
        <v>268.2</v>
      </c>
      <c r="P1178">
        <v>254.37</v>
      </c>
      <c r="Q1178">
        <v>65</v>
      </c>
      <c r="AU1178">
        <v>921.97</v>
      </c>
      <c r="AV1178">
        <v>327.85</v>
      </c>
      <c r="AW1178">
        <v>295.02999999999997</v>
      </c>
      <c r="AX1178">
        <v>268.2</v>
      </c>
      <c r="AY1178">
        <v>254.37</v>
      </c>
      <c r="BB1178">
        <v>65</v>
      </c>
    </row>
    <row r="1179" spans="1:54" x14ac:dyDescent="0.25">
      <c r="A1179" t="s">
        <v>2755</v>
      </c>
      <c r="B1179" s="216" t="str">
        <f t="shared" si="34"/>
        <v xml:space="preserve">VBD15SRW     </v>
      </c>
      <c r="C1179" s="216" t="s">
        <v>1943</v>
      </c>
      <c r="D1179" s="216" t="str">
        <f t="shared" si="35"/>
        <v>VBD15</v>
      </c>
      <c r="E1179" t="s">
        <v>159</v>
      </c>
      <c r="H1179" t="s">
        <v>2755</v>
      </c>
      <c r="I1179" t="s">
        <v>2378</v>
      </c>
      <c r="J1179" t="s">
        <v>801</v>
      </c>
      <c r="K1179" t="s">
        <v>808</v>
      </c>
      <c r="L1179">
        <v>951.34</v>
      </c>
      <c r="M1179">
        <v>338.3</v>
      </c>
      <c r="N1179">
        <v>304.43</v>
      </c>
      <c r="O1179">
        <v>276.75</v>
      </c>
      <c r="P1179">
        <v>262.48</v>
      </c>
      <c r="Q1179">
        <v>72</v>
      </c>
      <c r="AU1179">
        <v>951.34</v>
      </c>
      <c r="AV1179">
        <v>338.3</v>
      </c>
      <c r="AW1179">
        <v>304.43</v>
      </c>
      <c r="AX1179">
        <v>276.75</v>
      </c>
      <c r="AY1179">
        <v>262.48</v>
      </c>
      <c r="BB1179">
        <v>72</v>
      </c>
    </row>
    <row r="1180" spans="1:54" x14ac:dyDescent="0.25">
      <c r="A1180" t="s">
        <v>2756</v>
      </c>
      <c r="B1180" s="216" t="str">
        <f t="shared" si="34"/>
        <v xml:space="preserve">VBD18SRW     </v>
      </c>
      <c r="C1180" s="216" t="s">
        <v>1944</v>
      </c>
      <c r="D1180" s="216" t="str">
        <f t="shared" si="35"/>
        <v>VBD18</v>
      </c>
      <c r="E1180" t="s">
        <v>168</v>
      </c>
      <c r="H1180" t="s">
        <v>2756</v>
      </c>
      <c r="I1180" t="s">
        <v>2378</v>
      </c>
      <c r="J1180" t="s">
        <v>801</v>
      </c>
      <c r="K1180" t="s">
        <v>808</v>
      </c>
      <c r="L1180">
        <v>999.48</v>
      </c>
      <c r="M1180">
        <v>355.42</v>
      </c>
      <c r="N1180">
        <v>319.83</v>
      </c>
      <c r="O1180">
        <v>290.75</v>
      </c>
      <c r="P1180">
        <v>275.76</v>
      </c>
      <c r="Q1180">
        <v>80</v>
      </c>
      <c r="AU1180">
        <v>999.48</v>
      </c>
      <c r="AV1180">
        <v>355.42</v>
      </c>
      <c r="AW1180">
        <v>319.83</v>
      </c>
      <c r="AX1180">
        <v>290.75</v>
      </c>
      <c r="AY1180">
        <v>275.76</v>
      </c>
      <c r="BB1180">
        <v>80</v>
      </c>
    </row>
    <row r="1181" spans="1:54" x14ac:dyDescent="0.25">
      <c r="A1181" t="s">
        <v>2757</v>
      </c>
      <c r="B1181" s="216" t="str">
        <f t="shared" si="34"/>
        <v xml:space="preserve">VBD21SRW     </v>
      </c>
      <c r="C1181" s="216" t="s">
        <v>1945</v>
      </c>
      <c r="D1181" s="216" t="str">
        <f t="shared" si="35"/>
        <v>VBD21</v>
      </c>
      <c r="E1181" t="s">
        <v>302</v>
      </c>
      <c r="H1181" t="s">
        <v>2757</v>
      </c>
      <c r="I1181" t="s">
        <v>2378</v>
      </c>
      <c r="J1181" t="s">
        <v>801</v>
      </c>
      <c r="K1181" t="s">
        <v>808</v>
      </c>
      <c r="L1181">
        <v>1028.8499999999999</v>
      </c>
      <c r="M1181">
        <v>365.86</v>
      </c>
      <c r="N1181">
        <v>329.23</v>
      </c>
      <c r="O1181">
        <v>299.29000000000002</v>
      </c>
      <c r="P1181">
        <v>283.86</v>
      </c>
      <c r="Q1181">
        <v>86</v>
      </c>
      <c r="AU1181">
        <v>1028.8499999999999</v>
      </c>
      <c r="AV1181">
        <v>365.86</v>
      </c>
      <c r="AW1181">
        <v>329.23</v>
      </c>
      <c r="AX1181">
        <v>299.29000000000002</v>
      </c>
      <c r="AY1181">
        <v>283.86</v>
      </c>
      <c r="BB1181">
        <v>86</v>
      </c>
    </row>
    <row r="1182" spans="1:54" x14ac:dyDescent="0.25">
      <c r="A1182" t="s">
        <v>2758</v>
      </c>
      <c r="B1182" s="216" t="str">
        <f t="shared" si="34"/>
        <v xml:space="preserve">VBD24SRW     </v>
      </c>
      <c r="C1182" s="216" t="s">
        <v>1946</v>
      </c>
      <c r="D1182" s="216" t="str">
        <f t="shared" si="35"/>
        <v>VBD24</v>
      </c>
      <c r="E1182" t="s">
        <v>304</v>
      </c>
      <c r="H1182" t="s">
        <v>2758</v>
      </c>
      <c r="I1182" t="s">
        <v>2378</v>
      </c>
      <c r="J1182" t="s">
        <v>801</v>
      </c>
      <c r="K1182" t="s">
        <v>808</v>
      </c>
      <c r="L1182">
        <v>1088.72</v>
      </c>
      <c r="M1182">
        <v>387.15</v>
      </c>
      <c r="N1182">
        <v>348.39</v>
      </c>
      <c r="O1182">
        <v>316.70999999999998</v>
      </c>
      <c r="P1182">
        <v>300.38</v>
      </c>
      <c r="Q1182">
        <v>94</v>
      </c>
      <c r="AU1182">
        <v>1088.72</v>
      </c>
      <c r="AV1182">
        <v>387.15</v>
      </c>
      <c r="AW1182">
        <v>348.39</v>
      </c>
      <c r="AX1182">
        <v>316.70999999999998</v>
      </c>
      <c r="AY1182">
        <v>300.38</v>
      </c>
      <c r="BB1182">
        <v>94</v>
      </c>
    </row>
    <row r="1183" spans="1:54" x14ac:dyDescent="0.25">
      <c r="A1183" t="s">
        <v>2759</v>
      </c>
      <c r="B1183" s="216" t="str">
        <f t="shared" si="34"/>
        <v xml:space="preserve">VBD27SRW     </v>
      </c>
      <c r="C1183" s="216" t="s">
        <v>1947</v>
      </c>
      <c r="D1183" s="216" t="str">
        <f t="shared" si="35"/>
        <v>VBD27</v>
      </c>
      <c r="E1183" t="s">
        <v>705</v>
      </c>
      <c r="H1183" t="s">
        <v>2759</v>
      </c>
      <c r="I1183" t="s">
        <v>2378</v>
      </c>
      <c r="J1183" t="s">
        <v>801</v>
      </c>
      <c r="K1183" t="s">
        <v>808</v>
      </c>
      <c r="L1183">
        <v>1099.21</v>
      </c>
      <c r="M1183">
        <v>390.88</v>
      </c>
      <c r="N1183">
        <v>351.75</v>
      </c>
      <c r="O1183">
        <v>319.76</v>
      </c>
      <c r="P1183">
        <v>303.27</v>
      </c>
      <c r="Q1183">
        <v>102</v>
      </c>
      <c r="AU1183">
        <v>1099.21</v>
      </c>
      <c r="AV1183">
        <v>390.88</v>
      </c>
      <c r="AW1183">
        <v>351.75</v>
      </c>
      <c r="AX1183">
        <v>319.76</v>
      </c>
      <c r="AY1183">
        <v>303.27</v>
      </c>
      <c r="BB1183">
        <v>102</v>
      </c>
    </row>
    <row r="1184" spans="1:54" x14ac:dyDescent="0.25">
      <c r="A1184" t="s">
        <v>2760</v>
      </c>
      <c r="B1184" s="216" t="str">
        <f t="shared" si="34"/>
        <v xml:space="preserve">VBD30SRW     </v>
      </c>
      <c r="C1184" s="216" t="s">
        <v>1948</v>
      </c>
      <c r="D1184" s="216" t="str">
        <f t="shared" si="35"/>
        <v>VBD30</v>
      </c>
      <c r="E1184" t="s">
        <v>706</v>
      </c>
      <c r="H1184" t="s">
        <v>2760</v>
      </c>
      <c r="I1184" t="s">
        <v>2378</v>
      </c>
      <c r="J1184" t="s">
        <v>801</v>
      </c>
      <c r="K1184" t="s">
        <v>808</v>
      </c>
      <c r="L1184">
        <v>1133.8900000000001</v>
      </c>
      <c r="M1184">
        <v>403.21</v>
      </c>
      <c r="N1184">
        <v>362.85</v>
      </c>
      <c r="O1184">
        <v>329.85</v>
      </c>
      <c r="P1184">
        <v>312.83999999999997</v>
      </c>
      <c r="Q1184">
        <v>108</v>
      </c>
      <c r="AU1184">
        <v>1133.8900000000001</v>
      </c>
      <c r="AV1184">
        <v>403.21</v>
      </c>
      <c r="AW1184">
        <v>362.85</v>
      </c>
      <c r="AX1184">
        <v>329.85</v>
      </c>
      <c r="AY1184">
        <v>312.83999999999997</v>
      </c>
      <c r="BB1184">
        <v>108</v>
      </c>
    </row>
    <row r="1185" spans="1:54" x14ac:dyDescent="0.25">
      <c r="A1185" t="s">
        <v>2761</v>
      </c>
      <c r="B1185" s="216" t="str">
        <f t="shared" si="34"/>
        <v xml:space="preserve">VB12SRW      </v>
      </c>
      <c r="C1185" s="216" t="s">
        <v>1935</v>
      </c>
      <c r="D1185" s="216" t="str">
        <f t="shared" si="35"/>
        <v>VB12</v>
      </c>
      <c r="E1185" t="s">
        <v>150</v>
      </c>
      <c r="H1185" t="s">
        <v>2761</v>
      </c>
      <c r="I1185" t="s">
        <v>2378</v>
      </c>
      <c r="J1185" t="s">
        <v>801</v>
      </c>
      <c r="K1185" t="s">
        <v>808</v>
      </c>
      <c r="L1185">
        <v>484.12</v>
      </c>
      <c r="M1185">
        <v>172.15</v>
      </c>
      <c r="N1185">
        <v>154.91999999999999</v>
      </c>
      <c r="O1185">
        <v>140.83000000000001</v>
      </c>
      <c r="P1185">
        <v>133.57</v>
      </c>
      <c r="Q1185">
        <v>48</v>
      </c>
      <c r="AU1185">
        <v>484.12</v>
      </c>
      <c r="AV1185">
        <v>172.15</v>
      </c>
      <c r="AW1185">
        <v>154.91999999999999</v>
      </c>
      <c r="AX1185">
        <v>140.83000000000001</v>
      </c>
      <c r="AY1185">
        <v>133.57</v>
      </c>
      <c r="BB1185">
        <v>48</v>
      </c>
    </row>
    <row r="1186" spans="1:54" x14ac:dyDescent="0.25">
      <c r="A1186" t="s">
        <v>2762</v>
      </c>
      <c r="B1186" s="216" t="str">
        <f t="shared" si="34"/>
        <v xml:space="preserve">VB15SRW      </v>
      </c>
      <c r="C1186" s="216" t="s">
        <v>1936</v>
      </c>
      <c r="D1186" s="216" t="str">
        <f t="shared" si="35"/>
        <v>VB15</v>
      </c>
      <c r="E1186" t="s">
        <v>158</v>
      </c>
      <c r="H1186" t="s">
        <v>2762</v>
      </c>
      <c r="I1186" t="s">
        <v>2378</v>
      </c>
      <c r="J1186" t="s">
        <v>801</v>
      </c>
      <c r="K1186" t="s">
        <v>808</v>
      </c>
      <c r="L1186">
        <v>505.9</v>
      </c>
      <c r="M1186">
        <v>179.9</v>
      </c>
      <c r="N1186">
        <v>161.88999999999999</v>
      </c>
      <c r="O1186">
        <v>147.16999999999999</v>
      </c>
      <c r="P1186">
        <v>139.58000000000001</v>
      </c>
      <c r="Q1186">
        <v>54</v>
      </c>
      <c r="AU1186">
        <v>505.9</v>
      </c>
      <c r="AV1186">
        <v>179.9</v>
      </c>
      <c r="AW1186">
        <v>161.88999999999999</v>
      </c>
      <c r="AX1186">
        <v>147.16999999999999</v>
      </c>
      <c r="AY1186">
        <v>139.58000000000001</v>
      </c>
      <c r="BB1186">
        <v>54</v>
      </c>
    </row>
    <row r="1187" spans="1:54" x14ac:dyDescent="0.25">
      <c r="A1187" t="s">
        <v>2763</v>
      </c>
      <c r="B1187" s="216" t="str">
        <f t="shared" si="34"/>
        <v xml:space="preserve">VB18SRW      </v>
      </c>
      <c r="C1187" s="216" t="s">
        <v>1937</v>
      </c>
      <c r="D1187" s="216" t="str">
        <f t="shared" si="35"/>
        <v>VB18</v>
      </c>
      <c r="E1187" t="s">
        <v>167</v>
      </c>
      <c r="H1187" t="s">
        <v>2763</v>
      </c>
      <c r="I1187" t="s">
        <v>2378</v>
      </c>
      <c r="J1187" t="s">
        <v>801</v>
      </c>
      <c r="K1187" t="s">
        <v>808</v>
      </c>
      <c r="L1187">
        <v>532.71</v>
      </c>
      <c r="M1187">
        <v>189.43</v>
      </c>
      <c r="N1187">
        <v>170.47</v>
      </c>
      <c r="O1187">
        <v>154.97</v>
      </c>
      <c r="P1187">
        <v>146.97999999999999</v>
      </c>
      <c r="Q1187">
        <v>60</v>
      </c>
      <c r="AU1187">
        <v>532.71</v>
      </c>
      <c r="AV1187">
        <v>189.43</v>
      </c>
      <c r="AW1187">
        <v>170.47</v>
      </c>
      <c r="AX1187">
        <v>154.97</v>
      </c>
      <c r="AY1187">
        <v>146.97999999999999</v>
      </c>
      <c r="BB1187">
        <v>60</v>
      </c>
    </row>
    <row r="1188" spans="1:54" x14ac:dyDescent="0.25">
      <c r="A1188" t="s">
        <v>2764</v>
      </c>
      <c r="B1188" s="216" t="str">
        <f t="shared" si="34"/>
        <v xml:space="preserve">VB21SRW      </v>
      </c>
      <c r="C1188" s="216" t="s">
        <v>1938</v>
      </c>
      <c r="D1188" s="216" t="str">
        <f t="shared" si="35"/>
        <v>VB21</v>
      </c>
      <c r="E1188" t="s">
        <v>700</v>
      </c>
      <c r="H1188" t="s">
        <v>2764</v>
      </c>
      <c r="I1188" t="s">
        <v>2378</v>
      </c>
      <c r="J1188" t="s">
        <v>801</v>
      </c>
      <c r="K1188" t="s">
        <v>808</v>
      </c>
      <c r="L1188">
        <v>554.57000000000005</v>
      </c>
      <c r="M1188">
        <v>197.21</v>
      </c>
      <c r="N1188">
        <v>177.46</v>
      </c>
      <c r="O1188">
        <v>161.32</v>
      </c>
      <c r="P1188">
        <v>153.01</v>
      </c>
      <c r="Q1188">
        <v>66</v>
      </c>
      <c r="AU1188">
        <v>554.57000000000005</v>
      </c>
      <c r="AV1188">
        <v>197.21</v>
      </c>
      <c r="AW1188">
        <v>177.46</v>
      </c>
      <c r="AX1188">
        <v>161.32</v>
      </c>
      <c r="AY1188">
        <v>153.01</v>
      </c>
      <c r="BB1188">
        <v>66</v>
      </c>
    </row>
    <row r="1189" spans="1:54" x14ac:dyDescent="0.25">
      <c r="A1189" t="s">
        <v>2765</v>
      </c>
      <c r="B1189" s="216" t="str">
        <f t="shared" si="34"/>
        <v xml:space="preserve">VB24SRW      </v>
      </c>
      <c r="C1189" s="216" t="s">
        <v>1939</v>
      </c>
      <c r="D1189" s="216" t="str">
        <f t="shared" si="35"/>
        <v>VB24</v>
      </c>
      <c r="E1189" t="s">
        <v>701</v>
      </c>
      <c r="H1189" t="s">
        <v>2765</v>
      </c>
      <c r="I1189" t="s">
        <v>2378</v>
      </c>
      <c r="J1189" t="s">
        <v>801</v>
      </c>
      <c r="K1189" t="s">
        <v>808</v>
      </c>
      <c r="L1189">
        <v>626.36</v>
      </c>
      <c r="M1189">
        <v>222.73</v>
      </c>
      <c r="N1189">
        <v>200.44</v>
      </c>
      <c r="O1189">
        <v>182.21</v>
      </c>
      <c r="P1189">
        <v>172.81</v>
      </c>
      <c r="Q1189">
        <v>72</v>
      </c>
      <c r="AU1189">
        <v>626.36</v>
      </c>
      <c r="AV1189">
        <v>222.73</v>
      </c>
      <c r="AW1189">
        <v>200.44</v>
      </c>
      <c r="AX1189">
        <v>182.21</v>
      </c>
      <c r="AY1189">
        <v>172.81</v>
      </c>
      <c r="BB1189">
        <v>72</v>
      </c>
    </row>
    <row r="1190" spans="1:54" x14ac:dyDescent="0.25">
      <c r="A1190" t="s">
        <v>2766</v>
      </c>
      <c r="B1190" s="216" t="str">
        <f t="shared" si="34"/>
        <v xml:space="preserve">VB27SRW      </v>
      </c>
      <c r="C1190" s="216" t="s">
        <v>1940</v>
      </c>
      <c r="D1190" s="216" t="str">
        <f t="shared" si="35"/>
        <v>VB27</v>
      </c>
      <c r="E1190" t="s">
        <v>702</v>
      </c>
      <c r="H1190" t="s">
        <v>2766</v>
      </c>
      <c r="I1190" t="s">
        <v>2378</v>
      </c>
      <c r="J1190" t="s">
        <v>801</v>
      </c>
      <c r="K1190" t="s">
        <v>808</v>
      </c>
      <c r="L1190">
        <v>649.05999999999995</v>
      </c>
      <c r="M1190">
        <v>230.81</v>
      </c>
      <c r="N1190">
        <v>207.7</v>
      </c>
      <c r="O1190">
        <v>188.81</v>
      </c>
      <c r="P1190">
        <v>179.08</v>
      </c>
      <c r="Q1190">
        <v>78</v>
      </c>
      <c r="AU1190">
        <v>649.05999999999995</v>
      </c>
      <c r="AV1190">
        <v>230.81</v>
      </c>
      <c r="AW1190">
        <v>207.7</v>
      </c>
      <c r="AX1190">
        <v>188.81</v>
      </c>
      <c r="AY1190">
        <v>179.08</v>
      </c>
      <c r="BB1190">
        <v>78</v>
      </c>
    </row>
    <row r="1191" spans="1:54" x14ac:dyDescent="0.25">
      <c r="A1191" t="s">
        <v>2767</v>
      </c>
      <c r="B1191" s="216" t="str">
        <f t="shared" si="34"/>
        <v xml:space="preserve">VB30SRW      </v>
      </c>
      <c r="C1191" s="216" t="s">
        <v>1941</v>
      </c>
      <c r="D1191" s="216" t="str">
        <f t="shared" si="35"/>
        <v>VB30</v>
      </c>
      <c r="E1191" t="s">
        <v>703</v>
      </c>
      <c r="H1191" t="s">
        <v>2767</v>
      </c>
      <c r="I1191" t="s">
        <v>2378</v>
      </c>
      <c r="J1191" t="s">
        <v>801</v>
      </c>
      <c r="K1191" t="s">
        <v>808</v>
      </c>
      <c r="L1191">
        <v>663.93</v>
      </c>
      <c r="M1191">
        <v>236.09</v>
      </c>
      <c r="N1191">
        <v>212.46</v>
      </c>
      <c r="O1191">
        <v>193.14</v>
      </c>
      <c r="P1191">
        <v>183.18</v>
      </c>
      <c r="Q1191">
        <v>83</v>
      </c>
      <c r="AU1191">
        <v>663.93</v>
      </c>
      <c r="AV1191">
        <v>236.09</v>
      </c>
      <c r="AW1191">
        <v>212.46</v>
      </c>
      <c r="AX1191">
        <v>193.14</v>
      </c>
      <c r="AY1191">
        <v>183.18</v>
      </c>
      <c r="BB1191">
        <v>83</v>
      </c>
    </row>
    <row r="1192" spans="1:54" x14ac:dyDescent="0.25">
      <c r="A1192" s="80" t="s">
        <v>3998</v>
      </c>
      <c r="B1192" s="216" t="str">
        <f t="shared" si="34"/>
        <v xml:space="preserve">VB33SRW     </v>
      </c>
      <c r="C1192" s="215" t="s">
        <v>3999</v>
      </c>
      <c r="D1192" s="216" t="str">
        <f t="shared" si="35"/>
        <v>VB33</v>
      </c>
      <c r="E1192" s="80" t="s">
        <v>704</v>
      </c>
      <c r="H1192" s="80" t="s">
        <v>3998</v>
      </c>
      <c r="I1192" t="s">
        <v>2378</v>
      </c>
      <c r="J1192" t="s">
        <v>801</v>
      </c>
      <c r="K1192" t="s">
        <v>808</v>
      </c>
      <c r="L1192">
        <v>713.67</v>
      </c>
      <c r="M1192">
        <v>253.78</v>
      </c>
      <c r="N1192">
        <v>228.37</v>
      </c>
      <c r="O1192">
        <v>207.61</v>
      </c>
      <c r="P1192">
        <v>196.9</v>
      </c>
      <c r="Q1192">
        <v>90</v>
      </c>
      <c r="AU1192">
        <v>713.67</v>
      </c>
      <c r="AV1192">
        <v>253.78</v>
      </c>
      <c r="AW1192">
        <v>228.37</v>
      </c>
      <c r="AX1192">
        <v>207.61</v>
      </c>
      <c r="AY1192">
        <v>196.9</v>
      </c>
      <c r="BB1192">
        <v>90</v>
      </c>
    </row>
    <row r="1193" spans="1:54" x14ac:dyDescent="0.25">
      <c r="A1193" t="s">
        <v>2768</v>
      </c>
      <c r="B1193" s="216" t="str">
        <f t="shared" si="34"/>
        <v xml:space="preserve">VSB21SRW     </v>
      </c>
      <c r="C1193" s="216" t="s">
        <v>1949</v>
      </c>
      <c r="D1193" s="216" t="str">
        <f t="shared" si="35"/>
        <v>VSB21</v>
      </c>
      <c r="E1193" t="s">
        <v>707</v>
      </c>
      <c r="H1193" t="s">
        <v>2768</v>
      </c>
      <c r="I1193" t="s">
        <v>2378</v>
      </c>
      <c r="J1193" t="s">
        <v>801</v>
      </c>
      <c r="K1193" t="s">
        <v>808</v>
      </c>
      <c r="L1193">
        <v>327.89</v>
      </c>
      <c r="M1193">
        <v>116.6</v>
      </c>
      <c r="N1193">
        <v>104.93</v>
      </c>
      <c r="O1193">
        <v>95.38</v>
      </c>
      <c r="P1193">
        <v>90.47</v>
      </c>
      <c r="Q1193">
        <v>52</v>
      </c>
      <c r="AU1193">
        <v>327.89</v>
      </c>
      <c r="AV1193">
        <v>116.6</v>
      </c>
      <c r="AW1193">
        <v>104.93</v>
      </c>
      <c r="AX1193">
        <v>95.38</v>
      </c>
      <c r="AY1193">
        <v>90.47</v>
      </c>
      <c r="BB1193">
        <v>52</v>
      </c>
    </row>
    <row r="1194" spans="1:54" x14ac:dyDescent="0.25">
      <c r="A1194" t="s">
        <v>2769</v>
      </c>
      <c r="B1194" s="216" t="str">
        <f t="shared" si="34"/>
        <v xml:space="preserve">VSB24SRW     </v>
      </c>
      <c r="C1194" s="216" t="s">
        <v>1950</v>
      </c>
      <c r="D1194" s="216" t="str">
        <f t="shared" si="35"/>
        <v>VSB24</v>
      </c>
      <c r="E1194" t="s">
        <v>181</v>
      </c>
      <c r="H1194" t="s">
        <v>2769</v>
      </c>
      <c r="I1194" t="s">
        <v>2378</v>
      </c>
      <c r="J1194" t="s">
        <v>801</v>
      </c>
      <c r="K1194" t="s">
        <v>808</v>
      </c>
      <c r="L1194">
        <v>387.27</v>
      </c>
      <c r="M1194">
        <v>137.71</v>
      </c>
      <c r="N1194">
        <v>123.93</v>
      </c>
      <c r="O1194">
        <v>112.66</v>
      </c>
      <c r="P1194">
        <v>106.85</v>
      </c>
      <c r="Q1194">
        <v>57</v>
      </c>
      <c r="AU1194">
        <v>387.27</v>
      </c>
      <c r="AV1194">
        <v>137.71</v>
      </c>
      <c r="AW1194">
        <v>123.93</v>
      </c>
      <c r="AX1194">
        <v>112.66</v>
      </c>
      <c r="AY1194">
        <v>106.85</v>
      </c>
      <c r="BB1194">
        <v>57</v>
      </c>
    </row>
    <row r="1195" spans="1:54" x14ac:dyDescent="0.25">
      <c r="A1195" t="s">
        <v>2770</v>
      </c>
      <c r="B1195" s="216" t="str">
        <f t="shared" si="34"/>
        <v xml:space="preserve">VSB27SRW     </v>
      </c>
      <c r="C1195" s="216" t="s">
        <v>1951</v>
      </c>
      <c r="D1195" s="216" t="str">
        <f t="shared" si="35"/>
        <v>VSB27</v>
      </c>
      <c r="E1195" t="s">
        <v>198</v>
      </c>
      <c r="H1195" t="s">
        <v>2770</v>
      </c>
      <c r="I1195" t="s">
        <v>2378</v>
      </c>
      <c r="J1195" t="s">
        <v>801</v>
      </c>
      <c r="K1195" t="s">
        <v>808</v>
      </c>
      <c r="L1195">
        <v>408.85</v>
      </c>
      <c r="M1195">
        <v>145.38999999999999</v>
      </c>
      <c r="N1195">
        <v>130.83000000000001</v>
      </c>
      <c r="O1195">
        <v>118.93</v>
      </c>
      <c r="P1195">
        <v>112.8</v>
      </c>
      <c r="Q1195">
        <v>63</v>
      </c>
      <c r="AU1195">
        <v>408.85</v>
      </c>
      <c r="AV1195">
        <v>145.38999999999999</v>
      </c>
      <c r="AW1195">
        <v>130.83000000000001</v>
      </c>
      <c r="AX1195">
        <v>118.93</v>
      </c>
      <c r="AY1195">
        <v>112.8</v>
      </c>
      <c r="BB1195">
        <v>63</v>
      </c>
    </row>
    <row r="1196" spans="1:54" x14ac:dyDescent="0.25">
      <c r="A1196" t="s">
        <v>2771</v>
      </c>
      <c r="B1196" s="216" t="str">
        <f t="shared" si="34"/>
        <v xml:space="preserve">VSB30SRW     </v>
      </c>
      <c r="C1196" s="216" t="s">
        <v>1952</v>
      </c>
      <c r="D1196" s="216" t="str">
        <f t="shared" si="35"/>
        <v>VSB30</v>
      </c>
      <c r="E1196" t="s">
        <v>203</v>
      </c>
      <c r="H1196" t="s">
        <v>2771</v>
      </c>
      <c r="I1196" t="s">
        <v>2378</v>
      </c>
      <c r="J1196" t="s">
        <v>801</v>
      </c>
      <c r="K1196" t="s">
        <v>808</v>
      </c>
      <c r="L1196">
        <v>415.49</v>
      </c>
      <c r="M1196">
        <v>147.75</v>
      </c>
      <c r="N1196">
        <v>132.96</v>
      </c>
      <c r="O1196">
        <v>120.87</v>
      </c>
      <c r="P1196">
        <v>114.63</v>
      </c>
      <c r="Q1196">
        <v>64</v>
      </c>
      <c r="AU1196">
        <v>415.49</v>
      </c>
      <c r="AV1196">
        <v>147.75</v>
      </c>
      <c r="AW1196">
        <v>132.96</v>
      </c>
      <c r="AX1196">
        <v>120.87</v>
      </c>
      <c r="AY1196">
        <v>114.63</v>
      </c>
      <c r="BB1196">
        <v>64</v>
      </c>
    </row>
    <row r="1197" spans="1:54" x14ac:dyDescent="0.25">
      <c r="A1197" t="s">
        <v>2772</v>
      </c>
      <c r="B1197" s="216" t="str">
        <f t="shared" si="34"/>
        <v xml:space="preserve">VSB33SRW     </v>
      </c>
      <c r="C1197" s="216" t="s">
        <v>1953</v>
      </c>
      <c r="D1197" s="216" t="str">
        <f t="shared" si="35"/>
        <v>VSB33</v>
      </c>
      <c r="E1197" t="s">
        <v>219</v>
      </c>
      <c r="H1197" t="s">
        <v>2772</v>
      </c>
      <c r="I1197" t="s">
        <v>2378</v>
      </c>
      <c r="J1197" t="s">
        <v>801</v>
      </c>
      <c r="K1197" t="s">
        <v>808</v>
      </c>
      <c r="L1197">
        <v>436.22</v>
      </c>
      <c r="M1197">
        <v>155.12</v>
      </c>
      <c r="N1197">
        <v>139.59</v>
      </c>
      <c r="O1197">
        <v>126.9</v>
      </c>
      <c r="P1197">
        <v>120.35</v>
      </c>
      <c r="Q1197">
        <v>70</v>
      </c>
      <c r="AU1197">
        <v>436.22</v>
      </c>
      <c r="AV1197">
        <v>155.12</v>
      </c>
      <c r="AW1197">
        <v>139.59</v>
      </c>
      <c r="AX1197">
        <v>126.9</v>
      </c>
      <c r="AY1197">
        <v>120.35</v>
      </c>
      <c r="BB1197">
        <v>70</v>
      </c>
    </row>
    <row r="1198" spans="1:54" x14ac:dyDescent="0.25">
      <c r="A1198" t="s">
        <v>2773</v>
      </c>
      <c r="B1198" s="216" t="str">
        <f t="shared" si="34"/>
        <v xml:space="preserve">VSB36SRW     </v>
      </c>
      <c r="C1198" s="216" t="s">
        <v>1954</v>
      </c>
      <c r="D1198" s="216" t="str">
        <f t="shared" si="35"/>
        <v>VSB36</v>
      </c>
      <c r="E1198" t="s">
        <v>225</v>
      </c>
      <c r="H1198" t="s">
        <v>2773</v>
      </c>
      <c r="I1198" t="s">
        <v>2378</v>
      </c>
      <c r="J1198" t="s">
        <v>801</v>
      </c>
      <c r="K1198" t="s">
        <v>808</v>
      </c>
      <c r="L1198">
        <v>453.37</v>
      </c>
      <c r="M1198">
        <v>161.22</v>
      </c>
      <c r="N1198">
        <v>145.08000000000001</v>
      </c>
      <c r="O1198">
        <v>131.88999999999999</v>
      </c>
      <c r="P1198">
        <v>125.09</v>
      </c>
      <c r="Q1198">
        <v>75</v>
      </c>
      <c r="AU1198">
        <v>453.37</v>
      </c>
      <c r="AV1198">
        <v>161.22</v>
      </c>
      <c r="AW1198">
        <v>145.08000000000001</v>
      </c>
      <c r="AX1198">
        <v>131.88999999999999</v>
      </c>
      <c r="AY1198">
        <v>125.09</v>
      </c>
      <c r="BB1198">
        <v>75</v>
      </c>
    </row>
    <row r="1199" spans="1:54" x14ac:dyDescent="0.25">
      <c r="A1199" t="s">
        <v>2774</v>
      </c>
      <c r="B1199" s="216" t="str">
        <f t="shared" si="34"/>
        <v xml:space="preserve">WDC2430SRW   </v>
      </c>
      <c r="C1199" s="216" t="s">
        <v>2025</v>
      </c>
      <c r="D1199" s="216" t="str">
        <f t="shared" si="35"/>
        <v>WDC2430</v>
      </c>
      <c r="E1199" t="s">
        <v>214</v>
      </c>
      <c r="H1199" t="s">
        <v>2774</v>
      </c>
      <c r="I1199" t="s">
        <v>2378</v>
      </c>
      <c r="J1199" t="s">
        <v>801</v>
      </c>
      <c r="K1199" t="s">
        <v>809</v>
      </c>
      <c r="L1199">
        <v>367.51</v>
      </c>
      <c r="M1199">
        <v>130.69</v>
      </c>
      <c r="N1199">
        <v>117.6</v>
      </c>
      <c r="O1199">
        <v>106.91</v>
      </c>
      <c r="P1199">
        <v>101.4</v>
      </c>
      <c r="Q1199">
        <v>79</v>
      </c>
      <c r="AU1199">
        <v>367.51</v>
      </c>
      <c r="AV1199">
        <v>130.69</v>
      </c>
      <c r="AW1199">
        <v>117.6</v>
      </c>
      <c r="AX1199">
        <v>106.91</v>
      </c>
      <c r="AY1199">
        <v>101.4</v>
      </c>
      <c r="BB1199">
        <v>79</v>
      </c>
    </row>
    <row r="1200" spans="1:54" x14ac:dyDescent="0.25">
      <c r="A1200" t="s">
        <v>2775</v>
      </c>
      <c r="B1200" s="216" t="str">
        <f t="shared" si="34"/>
        <v xml:space="preserve">WDC2436SRW   </v>
      </c>
      <c r="C1200" s="216" t="s">
        <v>2026</v>
      </c>
      <c r="D1200" s="216" t="str">
        <f t="shared" si="35"/>
        <v>WDC2436</v>
      </c>
      <c r="E1200" t="s">
        <v>236</v>
      </c>
      <c r="H1200" t="s">
        <v>2775</v>
      </c>
      <c r="I1200" t="s">
        <v>2378</v>
      </c>
      <c r="J1200" t="s">
        <v>801</v>
      </c>
      <c r="K1200" t="s">
        <v>809</v>
      </c>
      <c r="L1200">
        <v>388.84</v>
      </c>
      <c r="M1200">
        <v>138.27000000000001</v>
      </c>
      <c r="N1200">
        <v>124.43</v>
      </c>
      <c r="O1200">
        <v>113.11</v>
      </c>
      <c r="P1200">
        <v>107.28</v>
      </c>
      <c r="Q1200">
        <v>87</v>
      </c>
      <c r="AU1200">
        <v>388.84</v>
      </c>
      <c r="AV1200">
        <v>138.27000000000001</v>
      </c>
      <c r="AW1200">
        <v>124.43</v>
      </c>
      <c r="AX1200">
        <v>113.11</v>
      </c>
      <c r="AY1200">
        <v>107.28</v>
      </c>
      <c r="BB1200">
        <v>87</v>
      </c>
    </row>
    <row r="1201" spans="1:54" x14ac:dyDescent="0.25">
      <c r="A1201" t="s">
        <v>2776</v>
      </c>
      <c r="B1201" s="216" t="str">
        <f t="shared" si="34"/>
        <v xml:space="preserve">WDC2439SRW   </v>
      </c>
      <c r="C1201" s="216" t="s">
        <v>2027</v>
      </c>
      <c r="D1201" s="216" t="str">
        <f t="shared" si="35"/>
        <v>WDC2439</v>
      </c>
      <c r="E1201" t="s">
        <v>721</v>
      </c>
      <c r="H1201" t="s">
        <v>2776</v>
      </c>
      <c r="I1201" t="s">
        <v>2378</v>
      </c>
      <c r="J1201" t="s">
        <v>801</v>
      </c>
      <c r="K1201" t="s">
        <v>809</v>
      </c>
      <c r="L1201">
        <v>422.48</v>
      </c>
      <c r="M1201">
        <v>150.22999999999999</v>
      </c>
      <c r="N1201">
        <v>135.19</v>
      </c>
      <c r="O1201">
        <v>122.9</v>
      </c>
      <c r="P1201">
        <v>116.56</v>
      </c>
      <c r="Q1201">
        <v>100</v>
      </c>
      <c r="AU1201">
        <v>422.48</v>
      </c>
      <c r="AV1201">
        <v>150.22999999999999</v>
      </c>
      <c r="AW1201">
        <v>135.19</v>
      </c>
      <c r="AX1201">
        <v>122.9</v>
      </c>
      <c r="AY1201">
        <v>116.56</v>
      </c>
      <c r="BB1201">
        <v>100</v>
      </c>
    </row>
    <row r="1202" spans="1:54" x14ac:dyDescent="0.25">
      <c r="A1202" t="s">
        <v>2777</v>
      </c>
      <c r="B1202" s="216" t="str">
        <f t="shared" si="34"/>
        <v xml:space="preserve">WDC2442SRW   </v>
      </c>
      <c r="C1202" s="216" t="s">
        <v>2028</v>
      </c>
      <c r="D1202" s="216" t="str">
        <f t="shared" si="35"/>
        <v>WDC2442</v>
      </c>
      <c r="E1202" t="s">
        <v>248</v>
      </c>
      <c r="H1202" t="s">
        <v>2777</v>
      </c>
      <c r="I1202" t="s">
        <v>2378</v>
      </c>
      <c r="J1202" t="s">
        <v>801</v>
      </c>
      <c r="K1202" t="s">
        <v>809</v>
      </c>
      <c r="L1202">
        <v>439.07</v>
      </c>
      <c r="M1202">
        <v>156.13</v>
      </c>
      <c r="N1202">
        <v>140.5</v>
      </c>
      <c r="O1202">
        <v>127.73</v>
      </c>
      <c r="P1202">
        <v>121.14</v>
      </c>
      <c r="Q1202">
        <v>81</v>
      </c>
      <c r="AU1202">
        <v>439.07</v>
      </c>
      <c r="AV1202">
        <v>156.13</v>
      </c>
      <c r="AW1202">
        <v>140.5</v>
      </c>
      <c r="AX1202">
        <v>127.73</v>
      </c>
      <c r="AY1202">
        <v>121.14</v>
      </c>
      <c r="BB1202">
        <v>81</v>
      </c>
    </row>
    <row r="1203" spans="1:54" x14ac:dyDescent="0.25">
      <c r="A1203" t="s">
        <v>2778</v>
      </c>
      <c r="B1203" s="216" t="str">
        <f t="shared" si="34"/>
        <v xml:space="preserve">WLU3012SRW   </v>
      </c>
      <c r="C1203" s="216" t="s">
        <v>2035</v>
      </c>
      <c r="D1203" s="216" t="str">
        <f t="shared" si="35"/>
        <v>WLU3012</v>
      </c>
      <c r="E1203" t="s">
        <v>728</v>
      </c>
      <c r="H1203" t="s">
        <v>2778</v>
      </c>
      <c r="I1203" t="s">
        <v>2378</v>
      </c>
      <c r="J1203" t="s">
        <v>801</v>
      </c>
      <c r="K1203" t="s">
        <v>809</v>
      </c>
      <c r="L1203">
        <v>808.14</v>
      </c>
      <c r="M1203">
        <v>287.38</v>
      </c>
      <c r="N1203">
        <v>258.61</v>
      </c>
      <c r="O1203">
        <v>235.09</v>
      </c>
      <c r="P1203">
        <v>222.97</v>
      </c>
      <c r="Q1203">
        <v>34</v>
      </c>
      <c r="AU1203">
        <v>808.14</v>
      </c>
      <c r="AV1203">
        <v>287.38</v>
      </c>
      <c r="AW1203">
        <v>258.61</v>
      </c>
      <c r="AX1203">
        <v>235.09</v>
      </c>
      <c r="AY1203">
        <v>222.97</v>
      </c>
      <c r="BB1203">
        <v>34</v>
      </c>
    </row>
    <row r="1204" spans="1:54" x14ac:dyDescent="0.25">
      <c r="A1204" t="s">
        <v>2779</v>
      </c>
      <c r="B1204" s="216" t="str">
        <f t="shared" si="34"/>
        <v xml:space="preserve">WLU301224SRW </v>
      </c>
      <c r="C1204" s="216" t="s">
        <v>2034</v>
      </c>
      <c r="D1204" s="216" t="str">
        <f t="shared" si="35"/>
        <v>WLU301224</v>
      </c>
      <c r="E1204" t="s">
        <v>727</v>
      </c>
      <c r="H1204" t="s">
        <v>2779</v>
      </c>
      <c r="I1204" t="s">
        <v>2378</v>
      </c>
      <c r="J1204" t="s">
        <v>801</v>
      </c>
      <c r="K1204" t="s">
        <v>809</v>
      </c>
      <c r="L1204">
        <v>845.3</v>
      </c>
      <c r="M1204">
        <v>300.58999999999997</v>
      </c>
      <c r="N1204">
        <v>270.5</v>
      </c>
      <c r="O1204">
        <v>245.9</v>
      </c>
      <c r="P1204">
        <v>233.22</v>
      </c>
      <c r="Q1204">
        <v>50</v>
      </c>
      <c r="AU1204">
        <v>845.3</v>
      </c>
      <c r="AV1204">
        <v>300.58999999999997</v>
      </c>
      <c r="AW1204">
        <v>270.5</v>
      </c>
      <c r="AX1204">
        <v>245.9</v>
      </c>
      <c r="AY1204">
        <v>233.22</v>
      </c>
      <c r="BB1204">
        <v>50</v>
      </c>
    </row>
    <row r="1205" spans="1:54" x14ac:dyDescent="0.25">
      <c r="A1205" t="s">
        <v>2780</v>
      </c>
      <c r="B1205" s="216" t="str">
        <f t="shared" si="34"/>
        <v xml:space="preserve">WLU3015SRW   </v>
      </c>
      <c r="C1205" s="216" t="s">
        <v>2037</v>
      </c>
      <c r="D1205" s="216" t="str">
        <f t="shared" si="35"/>
        <v>WLU3015</v>
      </c>
      <c r="E1205" t="s">
        <v>730</v>
      </c>
      <c r="H1205" t="s">
        <v>2780</v>
      </c>
      <c r="I1205" t="s">
        <v>2378</v>
      </c>
      <c r="J1205" t="s">
        <v>801</v>
      </c>
      <c r="K1205" t="s">
        <v>809</v>
      </c>
      <c r="L1205">
        <v>823.47</v>
      </c>
      <c r="M1205">
        <v>292.83</v>
      </c>
      <c r="N1205">
        <v>263.51</v>
      </c>
      <c r="O1205">
        <v>239.55</v>
      </c>
      <c r="P1205">
        <v>227.2</v>
      </c>
      <c r="Q1205">
        <v>37</v>
      </c>
      <c r="AU1205">
        <v>823.47</v>
      </c>
      <c r="AV1205">
        <v>292.83</v>
      </c>
      <c r="AW1205">
        <v>263.51</v>
      </c>
      <c r="AX1205">
        <v>239.55</v>
      </c>
      <c r="AY1205">
        <v>227.2</v>
      </c>
      <c r="BB1205">
        <v>37</v>
      </c>
    </row>
    <row r="1206" spans="1:54" x14ac:dyDescent="0.25">
      <c r="A1206" t="s">
        <v>2781</v>
      </c>
      <c r="B1206" s="216" t="str">
        <f t="shared" si="34"/>
        <v xml:space="preserve">WLU301524SRW </v>
      </c>
      <c r="C1206" s="216" t="s">
        <v>2036</v>
      </c>
      <c r="D1206" s="216" t="str">
        <f t="shared" si="35"/>
        <v>WLU301524</v>
      </c>
      <c r="E1206" t="s">
        <v>729</v>
      </c>
      <c r="H1206" t="s">
        <v>2781</v>
      </c>
      <c r="I1206" t="s">
        <v>2378</v>
      </c>
      <c r="J1206" t="s">
        <v>801</v>
      </c>
      <c r="K1206" t="s">
        <v>809</v>
      </c>
      <c r="L1206">
        <v>857.22</v>
      </c>
      <c r="M1206">
        <v>304.83</v>
      </c>
      <c r="N1206">
        <v>274.31</v>
      </c>
      <c r="O1206">
        <v>249.37</v>
      </c>
      <c r="P1206">
        <v>236.51</v>
      </c>
      <c r="Q1206">
        <v>53</v>
      </c>
      <c r="AU1206">
        <v>857.22</v>
      </c>
      <c r="AV1206">
        <v>304.83</v>
      </c>
      <c r="AW1206">
        <v>274.31</v>
      </c>
      <c r="AX1206">
        <v>249.37</v>
      </c>
      <c r="AY1206">
        <v>236.51</v>
      </c>
      <c r="BB1206">
        <v>53</v>
      </c>
    </row>
    <row r="1207" spans="1:54" x14ac:dyDescent="0.25">
      <c r="A1207" t="s">
        <v>2782</v>
      </c>
      <c r="B1207" s="216" t="str">
        <f t="shared" si="34"/>
        <v xml:space="preserve">WLU3018SRW   </v>
      </c>
      <c r="C1207" s="216" t="s">
        <v>2039</v>
      </c>
      <c r="D1207" s="216" t="str">
        <f t="shared" si="35"/>
        <v>WLU3018</v>
      </c>
      <c r="E1207" t="s">
        <v>732</v>
      </c>
      <c r="H1207" t="s">
        <v>2782</v>
      </c>
      <c r="I1207" t="s">
        <v>2378</v>
      </c>
      <c r="J1207" t="s">
        <v>801</v>
      </c>
      <c r="K1207" t="s">
        <v>809</v>
      </c>
      <c r="L1207">
        <v>890.82</v>
      </c>
      <c r="M1207">
        <v>316.77999999999997</v>
      </c>
      <c r="N1207">
        <v>285.06</v>
      </c>
      <c r="O1207">
        <v>259.14</v>
      </c>
      <c r="P1207">
        <v>245.78</v>
      </c>
      <c r="Q1207">
        <v>41</v>
      </c>
      <c r="AU1207">
        <v>890.82</v>
      </c>
      <c r="AV1207">
        <v>316.77999999999997</v>
      </c>
      <c r="AW1207">
        <v>285.06</v>
      </c>
      <c r="AX1207">
        <v>259.14</v>
      </c>
      <c r="AY1207">
        <v>245.78</v>
      </c>
      <c r="BB1207">
        <v>41</v>
      </c>
    </row>
    <row r="1208" spans="1:54" x14ac:dyDescent="0.25">
      <c r="A1208" t="s">
        <v>2783</v>
      </c>
      <c r="B1208" s="216" t="str">
        <f t="shared" si="34"/>
        <v xml:space="preserve">WLU301824SRW </v>
      </c>
      <c r="C1208" s="216" t="s">
        <v>2038</v>
      </c>
      <c r="D1208" s="216" t="str">
        <f t="shared" si="35"/>
        <v>WLU301824</v>
      </c>
      <c r="E1208" t="s">
        <v>731</v>
      </c>
      <c r="H1208" t="s">
        <v>2783</v>
      </c>
      <c r="I1208" t="s">
        <v>2378</v>
      </c>
      <c r="J1208" t="s">
        <v>801</v>
      </c>
      <c r="K1208" t="s">
        <v>809</v>
      </c>
      <c r="L1208">
        <v>926.93</v>
      </c>
      <c r="M1208">
        <v>329.62</v>
      </c>
      <c r="N1208">
        <v>296.62</v>
      </c>
      <c r="O1208">
        <v>269.64</v>
      </c>
      <c r="P1208">
        <v>255.74</v>
      </c>
      <c r="Q1208">
        <v>59</v>
      </c>
      <c r="AU1208">
        <v>926.93</v>
      </c>
      <c r="AV1208">
        <v>329.62</v>
      </c>
      <c r="AW1208">
        <v>296.62</v>
      </c>
      <c r="AX1208">
        <v>269.64</v>
      </c>
      <c r="AY1208">
        <v>255.74</v>
      </c>
      <c r="BB1208">
        <v>59</v>
      </c>
    </row>
    <row r="1209" spans="1:54" x14ac:dyDescent="0.25">
      <c r="A1209" t="s">
        <v>2784</v>
      </c>
      <c r="B1209" s="216" t="str">
        <f t="shared" si="34"/>
        <v xml:space="preserve">WLU3021SRW   </v>
      </c>
      <c r="C1209" s="216" t="s">
        <v>2041</v>
      </c>
      <c r="D1209" s="216" t="str">
        <f t="shared" si="35"/>
        <v>WLU3021</v>
      </c>
      <c r="E1209" t="s">
        <v>734</v>
      </c>
      <c r="H1209" t="s">
        <v>2784</v>
      </c>
      <c r="I1209" t="s">
        <v>2378</v>
      </c>
      <c r="J1209" t="s">
        <v>801</v>
      </c>
      <c r="K1209" t="s">
        <v>809</v>
      </c>
      <c r="L1209">
        <v>914.74</v>
      </c>
      <c r="M1209">
        <v>325.27999999999997</v>
      </c>
      <c r="N1209">
        <v>292.72000000000003</v>
      </c>
      <c r="O1209">
        <v>266.10000000000002</v>
      </c>
      <c r="P1209">
        <v>252.38</v>
      </c>
      <c r="Q1209">
        <v>48</v>
      </c>
      <c r="AU1209">
        <v>914.74</v>
      </c>
      <c r="AV1209">
        <v>325.27999999999997</v>
      </c>
      <c r="AW1209">
        <v>292.72000000000003</v>
      </c>
      <c r="AX1209">
        <v>266.10000000000002</v>
      </c>
      <c r="AY1209">
        <v>252.38</v>
      </c>
      <c r="BB1209">
        <v>48</v>
      </c>
    </row>
    <row r="1210" spans="1:54" x14ac:dyDescent="0.25">
      <c r="A1210" t="s">
        <v>2785</v>
      </c>
      <c r="B1210" s="216" t="str">
        <f t="shared" si="34"/>
        <v xml:space="preserve">WLU302124SRW </v>
      </c>
      <c r="C1210" s="216" t="s">
        <v>2040</v>
      </c>
      <c r="D1210" s="216" t="str">
        <f t="shared" si="35"/>
        <v>WLU302124</v>
      </c>
      <c r="E1210" t="s">
        <v>733</v>
      </c>
      <c r="H1210" t="s">
        <v>2785</v>
      </c>
      <c r="I1210" t="s">
        <v>2378</v>
      </c>
      <c r="J1210" t="s">
        <v>801</v>
      </c>
      <c r="K1210" t="s">
        <v>809</v>
      </c>
      <c r="L1210">
        <v>943.76</v>
      </c>
      <c r="M1210">
        <v>335.6</v>
      </c>
      <c r="N1210">
        <v>302</v>
      </c>
      <c r="O1210">
        <v>274.54000000000002</v>
      </c>
      <c r="P1210">
        <v>260.38</v>
      </c>
      <c r="Q1210">
        <v>63</v>
      </c>
      <c r="AU1210">
        <v>943.76</v>
      </c>
      <c r="AV1210">
        <v>335.6</v>
      </c>
      <c r="AW1210">
        <v>302</v>
      </c>
      <c r="AX1210">
        <v>274.54000000000002</v>
      </c>
      <c r="AY1210">
        <v>260.38</v>
      </c>
      <c r="BB1210">
        <v>63</v>
      </c>
    </row>
    <row r="1211" spans="1:54" x14ac:dyDescent="0.25">
      <c r="A1211" t="s">
        <v>2786</v>
      </c>
      <c r="B1211" s="216" t="str">
        <f t="shared" si="34"/>
        <v xml:space="preserve">WLU3024SRW   </v>
      </c>
      <c r="C1211" s="216" t="s">
        <v>2043</v>
      </c>
      <c r="D1211" s="216" t="str">
        <f t="shared" si="35"/>
        <v>WLU3024</v>
      </c>
      <c r="E1211" t="s">
        <v>736</v>
      </c>
      <c r="H1211" t="s">
        <v>2786</v>
      </c>
      <c r="I1211" t="s">
        <v>2378</v>
      </c>
      <c r="J1211" t="s">
        <v>801</v>
      </c>
      <c r="K1211" t="s">
        <v>809</v>
      </c>
      <c r="L1211">
        <v>927.89</v>
      </c>
      <c r="M1211">
        <v>329.96</v>
      </c>
      <c r="N1211">
        <v>296.93</v>
      </c>
      <c r="O1211">
        <v>269.92</v>
      </c>
      <c r="P1211">
        <v>256.01</v>
      </c>
      <c r="Q1211">
        <v>52</v>
      </c>
      <c r="AU1211">
        <v>927.89</v>
      </c>
      <c r="AV1211">
        <v>329.96</v>
      </c>
      <c r="AW1211">
        <v>296.93</v>
      </c>
      <c r="AX1211">
        <v>269.92</v>
      </c>
      <c r="AY1211">
        <v>256.01</v>
      </c>
      <c r="BB1211">
        <v>52</v>
      </c>
    </row>
    <row r="1212" spans="1:54" x14ac:dyDescent="0.25">
      <c r="A1212" t="s">
        <v>2787</v>
      </c>
      <c r="B1212" s="216" t="str">
        <f t="shared" ref="B1212:B1275" si="36">RIGHT(A1212,LEN(A1212)-3)</f>
        <v xml:space="preserve">WLU302424SRW </v>
      </c>
      <c r="C1212" s="216" t="s">
        <v>2042</v>
      </c>
      <c r="D1212" s="216" t="str">
        <f t="shared" si="35"/>
        <v>WLU302424</v>
      </c>
      <c r="E1212" t="s">
        <v>735</v>
      </c>
      <c r="H1212" t="s">
        <v>2787</v>
      </c>
      <c r="I1212" t="s">
        <v>2378</v>
      </c>
      <c r="J1212" t="s">
        <v>801</v>
      </c>
      <c r="K1212" t="s">
        <v>809</v>
      </c>
      <c r="L1212">
        <v>961.64</v>
      </c>
      <c r="M1212">
        <v>341.96</v>
      </c>
      <c r="N1212">
        <v>307.73</v>
      </c>
      <c r="O1212">
        <v>279.74</v>
      </c>
      <c r="P1212">
        <v>265.32</v>
      </c>
      <c r="Q1212">
        <v>69</v>
      </c>
      <c r="AU1212">
        <v>961.64</v>
      </c>
      <c r="AV1212">
        <v>341.96</v>
      </c>
      <c r="AW1212">
        <v>307.73</v>
      </c>
      <c r="AX1212">
        <v>279.74</v>
      </c>
      <c r="AY1212">
        <v>265.32</v>
      </c>
      <c r="BB1212">
        <v>69</v>
      </c>
    </row>
    <row r="1213" spans="1:54" x14ac:dyDescent="0.25">
      <c r="A1213" t="s">
        <v>2788</v>
      </c>
      <c r="B1213" s="216" t="str">
        <f t="shared" si="36"/>
        <v xml:space="preserve">WLU3312SRW   </v>
      </c>
      <c r="C1213" s="216" t="s">
        <v>2045</v>
      </c>
      <c r="D1213" s="216" t="str">
        <f t="shared" si="35"/>
        <v>WLU3312</v>
      </c>
      <c r="E1213" t="s">
        <v>738</v>
      </c>
      <c r="H1213" t="s">
        <v>2788</v>
      </c>
      <c r="I1213" t="s">
        <v>2378</v>
      </c>
      <c r="J1213" t="s">
        <v>801</v>
      </c>
      <c r="K1213" t="s">
        <v>809</v>
      </c>
      <c r="L1213">
        <v>818.15</v>
      </c>
      <c r="M1213">
        <v>290.93</v>
      </c>
      <c r="N1213">
        <v>261.81</v>
      </c>
      <c r="O1213">
        <v>238</v>
      </c>
      <c r="P1213">
        <v>225.73</v>
      </c>
      <c r="Q1213">
        <v>36</v>
      </c>
      <c r="AU1213">
        <v>818.15</v>
      </c>
      <c r="AV1213">
        <v>290.93</v>
      </c>
      <c r="AW1213">
        <v>261.81</v>
      </c>
      <c r="AX1213">
        <v>238</v>
      </c>
      <c r="AY1213">
        <v>225.73</v>
      </c>
      <c r="BB1213">
        <v>36</v>
      </c>
    </row>
    <row r="1214" spans="1:54" x14ac:dyDescent="0.25">
      <c r="A1214" t="s">
        <v>2789</v>
      </c>
      <c r="B1214" s="216" t="str">
        <f t="shared" si="36"/>
        <v xml:space="preserve">WLU331224SRW </v>
      </c>
      <c r="C1214" s="216" t="s">
        <v>2044</v>
      </c>
      <c r="D1214" s="216" t="str">
        <f t="shared" si="35"/>
        <v>WLU331224</v>
      </c>
      <c r="E1214" t="s">
        <v>737</v>
      </c>
      <c r="H1214" t="s">
        <v>2789</v>
      </c>
      <c r="I1214" t="s">
        <v>2378</v>
      </c>
      <c r="J1214" t="s">
        <v>801</v>
      </c>
      <c r="K1214" t="s">
        <v>809</v>
      </c>
      <c r="L1214">
        <v>854.26</v>
      </c>
      <c r="M1214">
        <v>303.77999999999997</v>
      </c>
      <c r="N1214">
        <v>273.36</v>
      </c>
      <c r="O1214">
        <v>248.5</v>
      </c>
      <c r="P1214">
        <v>235.69</v>
      </c>
      <c r="Q1214">
        <v>54</v>
      </c>
      <c r="AU1214">
        <v>854.26</v>
      </c>
      <c r="AV1214">
        <v>303.77999999999997</v>
      </c>
      <c r="AW1214">
        <v>273.36</v>
      </c>
      <c r="AX1214">
        <v>248.5</v>
      </c>
      <c r="AY1214">
        <v>235.69</v>
      </c>
      <c r="BB1214">
        <v>54</v>
      </c>
    </row>
    <row r="1215" spans="1:54" x14ac:dyDescent="0.25">
      <c r="A1215" t="s">
        <v>2790</v>
      </c>
      <c r="B1215" s="216" t="str">
        <f t="shared" si="36"/>
        <v xml:space="preserve">WLU3315SRW   </v>
      </c>
      <c r="C1215" s="216" t="s">
        <v>2047</v>
      </c>
      <c r="D1215" s="216" t="str">
        <f t="shared" si="35"/>
        <v>WLU3315</v>
      </c>
      <c r="E1215" t="s">
        <v>740</v>
      </c>
      <c r="H1215" t="s">
        <v>2790</v>
      </c>
      <c r="I1215" t="s">
        <v>2378</v>
      </c>
      <c r="J1215" t="s">
        <v>801</v>
      </c>
      <c r="K1215" t="s">
        <v>809</v>
      </c>
      <c r="L1215">
        <v>855.97</v>
      </c>
      <c r="M1215">
        <v>304.38</v>
      </c>
      <c r="N1215">
        <v>273.91000000000003</v>
      </c>
      <c r="O1215">
        <v>249</v>
      </c>
      <c r="P1215">
        <v>236.16</v>
      </c>
      <c r="Q1215">
        <v>39</v>
      </c>
      <c r="AU1215">
        <v>855.97</v>
      </c>
      <c r="AV1215">
        <v>304.38</v>
      </c>
      <c r="AW1215">
        <v>273.91000000000003</v>
      </c>
      <c r="AX1215">
        <v>249</v>
      </c>
      <c r="AY1215">
        <v>236.16</v>
      </c>
      <c r="BB1215">
        <v>39</v>
      </c>
    </row>
    <row r="1216" spans="1:54" x14ac:dyDescent="0.25">
      <c r="A1216" t="s">
        <v>2791</v>
      </c>
      <c r="B1216" s="216" t="str">
        <f t="shared" si="36"/>
        <v xml:space="preserve">WLU331524SRW </v>
      </c>
      <c r="C1216" s="216" t="s">
        <v>2046</v>
      </c>
      <c r="D1216" s="216" t="str">
        <f t="shared" si="35"/>
        <v>WLU331524</v>
      </c>
      <c r="E1216" t="s">
        <v>739</v>
      </c>
      <c r="H1216" t="s">
        <v>2791</v>
      </c>
      <c r="I1216" t="s">
        <v>2378</v>
      </c>
      <c r="J1216" t="s">
        <v>801</v>
      </c>
      <c r="K1216" t="s">
        <v>809</v>
      </c>
      <c r="L1216">
        <v>894.45</v>
      </c>
      <c r="M1216">
        <v>318.07</v>
      </c>
      <c r="N1216">
        <v>286.22000000000003</v>
      </c>
      <c r="O1216">
        <v>260.2</v>
      </c>
      <c r="P1216">
        <v>246.78</v>
      </c>
      <c r="Q1216">
        <v>58</v>
      </c>
      <c r="AU1216">
        <v>894.45</v>
      </c>
      <c r="AV1216">
        <v>318.07</v>
      </c>
      <c r="AW1216">
        <v>286.22000000000003</v>
      </c>
      <c r="AX1216">
        <v>260.2</v>
      </c>
      <c r="AY1216">
        <v>246.78</v>
      </c>
      <c r="BB1216">
        <v>58</v>
      </c>
    </row>
    <row r="1217" spans="1:54" x14ac:dyDescent="0.25">
      <c r="A1217" t="s">
        <v>2792</v>
      </c>
      <c r="B1217" s="216" t="str">
        <f t="shared" si="36"/>
        <v xml:space="preserve">WLU3318SRW   </v>
      </c>
      <c r="C1217" s="216" t="s">
        <v>2049</v>
      </c>
      <c r="D1217" s="216" t="str">
        <f t="shared" si="35"/>
        <v>WLU3318</v>
      </c>
      <c r="E1217" t="s">
        <v>742</v>
      </c>
      <c r="H1217" t="s">
        <v>2792</v>
      </c>
      <c r="I1217" t="s">
        <v>2378</v>
      </c>
      <c r="J1217" t="s">
        <v>801</v>
      </c>
      <c r="K1217" t="s">
        <v>809</v>
      </c>
      <c r="L1217">
        <v>896.62</v>
      </c>
      <c r="M1217">
        <v>318.83999999999997</v>
      </c>
      <c r="N1217">
        <v>286.92</v>
      </c>
      <c r="O1217">
        <v>260.83</v>
      </c>
      <c r="P1217">
        <v>247.38</v>
      </c>
      <c r="Q1217">
        <v>42</v>
      </c>
      <c r="AU1217">
        <v>896.62</v>
      </c>
      <c r="AV1217">
        <v>318.83999999999997</v>
      </c>
      <c r="AW1217">
        <v>286.92</v>
      </c>
      <c r="AX1217">
        <v>260.83</v>
      </c>
      <c r="AY1217">
        <v>247.38</v>
      </c>
      <c r="BB1217">
        <v>42</v>
      </c>
    </row>
    <row r="1218" spans="1:54" x14ac:dyDescent="0.25">
      <c r="A1218" t="s">
        <v>2793</v>
      </c>
      <c r="B1218" s="216" t="str">
        <f t="shared" si="36"/>
        <v xml:space="preserve">WLU331824SRW </v>
      </c>
      <c r="C1218" s="216" t="s">
        <v>2048</v>
      </c>
      <c r="D1218" s="216" t="str">
        <f t="shared" si="35"/>
        <v>WLU331824</v>
      </c>
      <c r="E1218" t="s">
        <v>741</v>
      </c>
      <c r="H1218" t="s">
        <v>2793</v>
      </c>
      <c r="I1218" t="s">
        <v>2378</v>
      </c>
      <c r="J1218" t="s">
        <v>801</v>
      </c>
      <c r="K1218" t="s">
        <v>809</v>
      </c>
      <c r="L1218">
        <v>937.46</v>
      </c>
      <c r="M1218">
        <v>333.36</v>
      </c>
      <c r="N1218">
        <v>299.99</v>
      </c>
      <c r="O1218">
        <v>272.70999999999998</v>
      </c>
      <c r="P1218">
        <v>258.64999999999998</v>
      </c>
      <c r="Q1218">
        <v>63</v>
      </c>
      <c r="AU1218">
        <v>937.46</v>
      </c>
      <c r="AV1218">
        <v>333.36</v>
      </c>
      <c r="AW1218">
        <v>299.99</v>
      </c>
      <c r="AX1218">
        <v>272.70999999999998</v>
      </c>
      <c r="AY1218">
        <v>258.64999999999998</v>
      </c>
      <c r="BB1218">
        <v>63</v>
      </c>
    </row>
    <row r="1219" spans="1:54" x14ac:dyDescent="0.25">
      <c r="A1219" t="s">
        <v>2794</v>
      </c>
      <c r="B1219" s="216" t="str">
        <f t="shared" si="36"/>
        <v xml:space="preserve">WLU3321SRW   </v>
      </c>
      <c r="C1219" s="216" t="s">
        <v>2051</v>
      </c>
      <c r="D1219" s="216" t="str">
        <f t="shared" si="35"/>
        <v>WLU3321</v>
      </c>
      <c r="E1219" t="s">
        <v>744</v>
      </c>
      <c r="H1219" t="s">
        <v>2794</v>
      </c>
      <c r="I1219" t="s">
        <v>2378</v>
      </c>
      <c r="J1219" t="s">
        <v>801</v>
      </c>
      <c r="K1219" t="s">
        <v>809</v>
      </c>
      <c r="L1219">
        <v>928.68</v>
      </c>
      <c r="M1219">
        <v>330.24</v>
      </c>
      <c r="N1219">
        <v>297.18</v>
      </c>
      <c r="O1219">
        <v>270.14999999999998</v>
      </c>
      <c r="P1219">
        <v>256.22000000000003</v>
      </c>
      <c r="Q1219">
        <v>53</v>
      </c>
      <c r="AU1219">
        <v>928.68</v>
      </c>
      <c r="AV1219">
        <v>330.24</v>
      </c>
      <c r="AW1219">
        <v>297.18</v>
      </c>
      <c r="AX1219">
        <v>270.14999999999998</v>
      </c>
      <c r="AY1219">
        <v>256.22000000000003</v>
      </c>
      <c r="BB1219">
        <v>53</v>
      </c>
    </row>
    <row r="1220" spans="1:54" x14ac:dyDescent="0.25">
      <c r="A1220" t="s">
        <v>2795</v>
      </c>
      <c r="B1220" s="216" t="str">
        <f t="shared" si="36"/>
        <v xml:space="preserve">WLU332124SRW </v>
      </c>
      <c r="C1220" s="216" t="s">
        <v>2050</v>
      </c>
      <c r="D1220" s="216" t="str">
        <f t="shared" si="35"/>
        <v>WLU332124</v>
      </c>
      <c r="E1220" t="s">
        <v>743</v>
      </c>
      <c r="H1220" t="s">
        <v>2795</v>
      </c>
      <c r="I1220" t="s">
        <v>2378</v>
      </c>
      <c r="J1220" t="s">
        <v>801</v>
      </c>
      <c r="K1220" t="s">
        <v>809</v>
      </c>
      <c r="L1220">
        <v>985.44</v>
      </c>
      <c r="M1220">
        <v>350.42</v>
      </c>
      <c r="N1220">
        <v>315.33999999999997</v>
      </c>
      <c r="O1220">
        <v>286.66000000000003</v>
      </c>
      <c r="P1220">
        <v>271.88</v>
      </c>
      <c r="Q1220">
        <v>81</v>
      </c>
      <c r="AU1220">
        <v>985.44</v>
      </c>
      <c r="AV1220">
        <v>350.42</v>
      </c>
      <c r="AW1220">
        <v>315.33999999999997</v>
      </c>
      <c r="AX1220">
        <v>286.66000000000003</v>
      </c>
      <c r="AY1220">
        <v>271.88</v>
      </c>
      <c r="BB1220">
        <v>81</v>
      </c>
    </row>
    <row r="1221" spans="1:54" x14ac:dyDescent="0.25">
      <c r="A1221" t="s">
        <v>2796</v>
      </c>
      <c r="B1221" s="216" t="str">
        <f t="shared" si="36"/>
        <v xml:space="preserve">WLU3324SRW   </v>
      </c>
      <c r="C1221" s="216" t="s">
        <v>2053</v>
      </c>
      <c r="D1221" s="216" t="str">
        <f t="shared" si="35"/>
        <v>WLU3324</v>
      </c>
      <c r="E1221" t="s">
        <v>746</v>
      </c>
      <c r="H1221" t="s">
        <v>2796</v>
      </c>
      <c r="I1221" t="s">
        <v>2378</v>
      </c>
      <c r="J1221" t="s">
        <v>801</v>
      </c>
      <c r="K1221" t="s">
        <v>809</v>
      </c>
      <c r="L1221">
        <v>940.26</v>
      </c>
      <c r="M1221">
        <v>334.36</v>
      </c>
      <c r="N1221">
        <v>300.88</v>
      </c>
      <c r="O1221">
        <v>273.52</v>
      </c>
      <c r="P1221">
        <v>259.42</v>
      </c>
      <c r="Q1221">
        <v>56</v>
      </c>
      <c r="AU1221">
        <v>940.26</v>
      </c>
      <c r="AV1221">
        <v>334.36</v>
      </c>
      <c r="AW1221">
        <v>300.88</v>
      </c>
      <c r="AX1221">
        <v>273.52</v>
      </c>
      <c r="AY1221">
        <v>259.42</v>
      </c>
      <c r="BB1221">
        <v>56</v>
      </c>
    </row>
    <row r="1222" spans="1:54" x14ac:dyDescent="0.25">
      <c r="A1222" t="s">
        <v>2797</v>
      </c>
      <c r="B1222" s="216" t="str">
        <f t="shared" si="36"/>
        <v xml:space="preserve">WLU332424SRW </v>
      </c>
      <c r="C1222" s="216" t="s">
        <v>2052</v>
      </c>
      <c r="D1222" s="216" t="str">
        <f t="shared" si="35"/>
        <v>WLU332424</v>
      </c>
      <c r="E1222" t="s">
        <v>745</v>
      </c>
      <c r="H1222" t="s">
        <v>2797</v>
      </c>
      <c r="I1222" t="s">
        <v>2378</v>
      </c>
      <c r="J1222" t="s">
        <v>801</v>
      </c>
      <c r="K1222" t="s">
        <v>809</v>
      </c>
      <c r="L1222">
        <v>974.01</v>
      </c>
      <c r="M1222">
        <v>346.36</v>
      </c>
      <c r="N1222">
        <v>311.68</v>
      </c>
      <c r="O1222">
        <v>283.33999999999997</v>
      </c>
      <c r="P1222">
        <v>268.73</v>
      </c>
      <c r="Q1222">
        <v>72</v>
      </c>
      <c r="AU1222">
        <v>974.01</v>
      </c>
      <c r="AV1222">
        <v>346.36</v>
      </c>
      <c r="AW1222">
        <v>311.68</v>
      </c>
      <c r="AX1222">
        <v>283.33999999999997</v>
      </c>
      <c r="AY1222">
        <v>268.73</v>
      </c>
      <c r="BB1222">
        <v>72</v>
      </c>
    </row>
    <row r="1223" spans="1:54" x14ac:dyDescent="0.25">
      <c r="A1223" t="s">
        <v>2798</v>
      </c>
      <c r="B1223" s="216" t="str">
        <f t="shared" si="36"/>
        <v xml:space="preserve">WLU3612SRW   </v>
      </c>
      <c r="C1223" s="216" t="s">
        <v>2055</v>
      </c>
      <c r="D1223" s="216" t="str">
        <f t="shared" si="35"/>
        <v>WLU3612</v>
      </c>
      <c r="E1223" t="s">
        <v>748</v>
      </c>
      <c r="H1223" t="s">
        <v>2798</v>
      </c>
      <c r="I1223" t="s">
        <v>2378</v>
      </c>
      <c r="J1223" t="s">
        <v>801</v>
      </c>
      <c r="K1223" t="s">
        <v>809</v>
      </c>
      <c r="L1223">
        <v>826.31</v>
      </c>
      <c r="M1223">
        <v>293.83999999999997</v>
      </c>
      <c r="N1223">
        <v>264.42</v>
      </c>
      <c r="O1223">
        <v>240.37</v>
      </c>
      <c r="P1223">
        <v>227.98</v>
      </c>
      <c r="Q1223">
        <v>39</v>
      </c>
      <c r="AU1223">
        <v>826.31</v>
      </c>
      <c r="AV1223">
        <v>293.83999999999997</v>
      </c>
      <c r="AW1223">
        <v>264.42</v>
      </c>
      <c r="AX1223">
        <v>240.37</v>
      </c>
      <c r="AY1223">
        <v>227.98</v>
      </c>
      <c r="BB1223">
        <v>39</v>
      </c>
    </row>
    <row r="1224" spans="1:54" x14ac:dyDescent="0.25">
      <c r="A1224" t="s">
        <v>2799</v>
      </c>
      <c r="B1224" s="216" t="str">
        <f t="shared" si="36"/>
        <v xml:space="preserve">WLU361224SRW </v>
      </c>
      <c r="C1224" s="216" t="s">
        <v>2054</v>
      </c>
      <c r="D1224" s="216" t="str">
        <f t="shared" si="35"/>
        <v>WLU361224</v>
      </c>
      <c r="E1224" t="s">
        <v>747</v>
      </c>
      <c r="H1224" t="s">
        <v>2799</v>
      </c>
      <c r="I1224" t="s">
        <v>2378</v>
      </c>
      <c r="J1224" t="s">
        <v>801</v>
      </c>
      <c r="K1224" t="s">
        <v>809</v>
      </c>
      <c r="L1224">
        <v>862.42</v>
      </c>
      <c r="M1224">
        <v>306.68</v>
      </c>
      <c r="N1224">
        <v>275.97000000000003</v>
      </c>
      <c r="O1224">
        <v>250.88</v>
      </c>
      <c r="P1224">
        <v>237.94</v>
      </c>
      <c r="Q1224">
        <v>57</v>
      </c>
      <c r="AU1224">
        <v>862.42</v>
      </c>
      <c r="AV1224">
        <v>306.68</v>
      </c>
      <c r="AW1224">
        <v>275.97000000000003</v>
      </c>
      <c r="AX1224">
        <v>250.88</v>
      </c>
      <c r="AY1224">
        <v>237.94</v>
      </c>
      <c r="BB1224">
        <v>57</v>
      </c>
    </row>
    <row r="1225" spans="1:54" x14ac:dyDescent="0.25">
      <c r="A1225" t="s">
        <v>2800</v>
      </c>
      <c r="B1225" s="216" t="str">
        <f t="shared" si="36"/>
        <v xml:space="preserve">WLU3615SRW   </v>
      </c>
      <c r="C1225" s="216" t="s">
        <v>2057</v>
      </c>
      <c r="D1225" s="216" t="str">
        <f t="shared" si="35"/>
        <v>WLU3615</v>
      </c>
      <c r="E1225" t="s">
        <v>750</v>
      </c>
      <c r="H1225" t="s">
        <v>2800</v>
      </c>
      <c r="I1225" t="s">
        <v>2378</v>
      </c>
      <c r="J1225" t="s">
        <v>801</v>
      </c>
      <c r="K1225" t="s">
        <v>809</v>
      </c>
      <c r="L1225">
        <v>869.91</v>
      </c>
      <c r="M1225">
        <v>309.33999999999997</v>
      </c>
      <c r="N1225">
        <v>278.37</v>
      </c>
      <c r="O1225">
        <v>253.06</v>
      </c>
      <c r="P1225">
        <v>240.01</v>
      </c>
      <c r="Q1225">
        <v>43</v>
      </c>
      <c r="AU1225">
        <v>869.91</v>
      </c>
      <c r="AV1225">
        <v>309.33999999999997</v>
      </c>
      <c r="AW1225">
        <v>278.37</v>
      </c>
      <c r="AX1225">
        <v>253.06</v>
      </c>
      <c r="AY1225">
        <v>240.01</v>
      </c>
      <c r="BB1225">
        <v>43</v>
      </c>
    </row>
    <row r="1226" spans="1:54" x14ac:dyDescent="0.25">
      <c r="A1226" t="s">
        <v>2801</v>
      </c>
      <c r="B1226" s="216" t="str">
        <f t="shared" si="36"/>
        <v xml:space="preserve">WLU361524SRW </v>
      </c>
      <c r="C1226" s="216" t="s">
        <v>2056</v>
      </c>
      <c r="D1226" s="216" t="str">
        <f t="shared" ref="D1226:D1289" si="37">LEFT(C1226,LEN(C1226)-3)</f>
        <v>WLU361524</v>
      </c>
      <c r="E1226" t="s">
        <v>749</v>
      </c>
      <c r="H1226" t="s">
        <v>2801</v>
      </c>
      <c r="I1226" t="s">
        <v>2378</v>
      </c>
      <c r="J1226" t="s">
        <v>801</v>
      </c>
      <c r="K1226" t="s">
        <v>809</v>
      </c>
      <c r="L1226">
        <v>908.39</v>
      </c>
      <c r="M1226">
        <v>323.02</v>
      </c>
      <c r="N1226">
        <v>290.69</v>
      </c>
      <c r="O1226">
        <v>264.25</v>
      </c>
      <c r="P1226">
        <v>250.63</v>
      </c>
      <c r="Q1226">
        <v>62</v>
      </c>
      <c r="AU1226">
        <v>908.39</v>
      </c>
      <c r="AV1226">
        <v>323.02</v>
      </c>
      <c r="AW1226">
        <v>290.69</v>
      </c>
      <c r="AX1226">
        <v>264.25</v>
      </c>
      <c r="AY1226">
        <v>250.63</v>
      </c>
      <c r="BB1226">
        <v>62</v>
      </c>
    </row>
    <row r="1227" spans="1:54" x14ac:dyDescent="0.25">
      <c r="A1227" t="s">
        <v>2802</v>
      </c>
      <c r="B1227" s="216" t="str">
        <f t="shared" si="36"/>
        <v xml:space="preserve">WLU3618SRW   </v>
      </c>
      <c r="C1227" s="216" t="s">
        <v>2059</v>
      </c>
      <c r="D1227" s="216" t="str">
        <f t="shared" si="37"/>
        <v>WLU3618</v>
      </c>
      <c r="E1227" t="s">
        <v>752</v>
      </c>
      <c r="H1227" t="s">
        <v>2802</v>
      </c>
      <c r="I1227" t="s">
        <v>2378</v>
      </c>
      <c r="J1227" t="s">
        <v>801</v>
      </c>
      <c r="K1227" t="s">
        <v>809</v>
      </c>
      <c r="L1227">
        <v>910.55</v>
      </c>
      <c r="M1227">
        <v>323.79000000000002</v>
      </c>
      <c r="N1227">
        <v>291.38</v>
      </c>
      <c r="O1227">
        <v>264.88</v>
      </c>
      <c r="P1227">
        <v>251.22</v>
      </c>
      <c r="Q1227">
        <v>47</v>
      </c>
      <c r="AU1227">
        <v>910.55</v>
      </c>
      <c r="AV1227">
        <v>323.79000000000002</v>
      </c>
      <c r="AW1227">
        <v>291.38</v>
      </c>
      <c r="AX1227">
        <v>264.88</v>
      </c>
      <c r="AY1227">
        <v>251.22</v>
      </c>
      <c r="BB1227">
        <v>47</v>
      </c>
    </row>
    <row r="1228" spans="1:54" x14ac:dyDescent="0.25">
      <c r="A1228" t="s">
        <v>2803</v>
      </c>
      <c r="B1228" s="216" t="str">
        <f t="shared" si="36"/>
        <v xml:space="preserve">WLU361824SRW </v>
      </c>
      <c r="C1228" s="216" t="s">
        <v>2058</v>
      </c>
      <c r="D1228" s="216" t="str">
        <f t="shared" si="37"/>
        <v>WLU361824</v>
      </c>
      <c r="E1228" t="s">
        <v>751</v>
      </c>
      <c r="H1228" t="s">
        <v>2803</v>
      </c>
      <c r="I1228" t="s">
        <v>2378</v>
      </c>
      <c r="J1228" t="s">
        <v>801</v>
      </c>
      <c r="K1228" t="s">
        <v>809</v>
      </c>
      <c r="L1228">
        <v>951.4</v>
      </c>
      <c r="M1228">
        <v>338.32</v>
      </c>
      <c r="N1228">
        <v>304.45</v>
      </c>
      <c r="O1228">
        <v>276.76</v>
      </c>
      <c r="P1228">
        <v>262.49</v>
      </c>
      <c r="Q1228">
        <v>64</v>
      </c>
      <c r="AU1228">
        <v>951.4</v>
      </c>
      <c r="AV1228">
        <v>338.32</v>
      </c>
      <c r="AW1228">
        <v>304.45</v>
      </c>
      <c r="AX1228">
        <v>276.76</v>
      </c>
      <c r="AY1228">
        <v>262.49</v>
      </c>
      <c r="BB1228">
        <v>64</v>
      </c>
    </row>
    <row r="1229" spans="1:54" x14ac:dyDescent="0.25">
      <c r="A1229" t="s">
        <v>2804</v>
      </c>
      <c r="B1229" s="216" t="str">
        <f t="shared" si="36"/>
        <v xml:space="preserve">WLU3621SRW   </v>
      </c>
      <c r="C1229" s="216" t="s">
        <v>2061</v>
      </c>
      <c r="D1229" s="216" t="str">
        <f t="shared" si="37"/>
        <v>WLU3621</v>
      </c>
      <c r="E1229" t="s">
        <v>754</v>
      </c>
      <c r="H1229" t="s">
        <v>2804</v>
      </c>
      <c r="I1229" t="s">
        <v>2378</v>
      </c>
      <c r="J1229" t="s">
        <v>801</v>
      </c>
      <c r="K1229" t="s">
        <v>809</v>
      </c>
      <c r="L1229">
        <v>942.7</v>
      </c>
      <c r="M1229">
        <v>335.22</v>
      </c>
      <c r="N1229">
        <v>301.66000000000003</v>
      </c>
      <c r="O1229">
        <v>274.23</v>
      </c>
      <c r="P1229">
        <v>260.08999999999997</v>
      </c>
      <c r="Q1229">
        <v>57</v>
      </c>
      <c r="AU1229">
        <v>942.7</v>
      </c>
      <c r="AV1229">
        <v>335.22</v>
      </c>
      <c r="AW1229">
        <v>301.66000000000003</v>
      </c>
      <c r="AX1229">
        <v>274.23</v>
      </c>
      <c r="AY1229">
        <v>260.08999999999997</v>
      </c>
      <c r="BB1229">
        <v>57</v>
      </c>
    </row>
    <row r="1230" spans="1:54" x14ac:dyDescent="0.25">
      <c r="A1230" t="s">
        <v>2805</v>
      </c>
      <c r="B1230" s="216" t="str">
        <f t="shared" si="36"/>
        <v xml:space="preserve">WLU362124SRW </v>
      </c>
      <c r="C1230" s="216" t="s">
        <v>2060</v>
      </c>
      <c r="D1230" s="216" t="str">
        <f t="shared" si="37"/>
        <v>WLU362124</v>
      </c>
      <c r="E1230" t="s">
        <v>753</v>
      </c>
      <c r="H1230" t="s">
        <v>2805</v>
      </c>
      <c r="I1230" t="s">
        <v>2378</v>
      </c>
      <c r="J1230" t="s">
        <v>801</v>
      </c>
      <c r="K1230" t="s">
        <v>809</v>
      </c>
      <c r="L1230">
        <v>1000.11</v>
      </c>
      <c r="M1230">
        <v>355.64</v>
      </c>
      <c r="N1230">
        <v>320.04000000000002</v>
      </c>
      <c r="O1230">
        <v>290.93</v>
      </c>
      <c r="P1230">
        <v>275.93</v>
      </c>
      <c r="Q1230">
        <v>88</v>
      </c>
      <c r="AU1230">
        <v>1000.11</v>
      </c>
      <c r="AV1230">
        <v>355.64</v>
      </c>
      <c r="AW1230">
        <v>320.04000000000002</v>
      </c>
      <c r="AX1230">
        <v>290.93</v>
      </c>
      <c r="AY1230">
        <v>275.93</v>
      </c>
      <c r="BB1230">
        <v>88</v>
      </c>
    </row>
    <row r="1231" spans="1:54" x14ac:dyDescent="0.25">
      <c r="A1231" t="s">
        <v>2806</v>
      </c>
      <c r="B1231" s="216" t="str">
        <f t="shared" si="36"/>
        <v xml:space="preserve">WLU3624SRW   </v>
      </c>
      <c r="C1231" s="216" t="s">
        <v>2063</v>
      </c>
      <c r="D1231" s="216" t="str">
        <f t="shared" si="37"/>
        <v>WLU3624</v>
      </c>
      <c r="E1231" t="s">
        <v>756</v>
      </c>
      <c r="H1231" t="s">
        <v>2806</v>
      </c>
      <c r="I1231" t="s">
        <v>2378</v>
      </c>
      <c r="J1231" t="s">
        <v>801</v>
      </c>
      <c r="K1231" t="s">
        <v>809</v>
      </c>
      <c r="L1231">
        <v>954.28</v>
      </c>
      <c r="M1231">
        <v>339.34</v>
      </c>
      <c r="N1231">
        <v>305.37</v>
      </c>
      <c r="O1231">
        <v>277.60000000000002</v>
      </c>
      <c r="P1231">
        <v>263.29000000000002</v>
      </c>
      <c r="Q1231">
        <v>60</v>
      </c>
      <c r="AU1231">
        <v>954.28</v>
      </c>
      <c r="AV1231">
        <v>339.34</v>
      </c>
      <c r="AW1231">
        <v>305.37</v>
      </c>
      <c r="AX1231">
        <v>277.60000000000002</v>
      </c>
      <c r="AY1231">
        <v>263.29000000000002</v>
      </c>
      <c r="BB1231">
        <v>60</v>
      </c>
    </row>
    <row r="1232" spans="1:54" x14ac:dyDescent="0.25">
      <c r="A1232" t="s">
        <v>2807</v>
      </c>
      <c r="B1232" s="216" t="str">
        <f t="shared" si="36"/>
        <v xml:space="preserve">WLU362424SRW </v>
      </c>
      <c r="C1232" s="216" t="s">
        <v>2062</v>
      </c>
      <c r="D1232" s="216" t="str">
        <f t="shared" si="37"/>
        <v>WLU362424</v>
      </c>
      <c r="E1232" t="s">
        <v>755</v>
      </c>
      <c r="H1232" t="s">
        <v>2807</v>
      </c>
      <c r="I1232" t="s">
        <v>2378</v>
      </c>
      <c r="J1232" t="s">
        <v>801</v>
      </c>
      <c r="K1232" t="s">
        <v>809</v>
      </c>
      <c r="L1232">
        <v>1015.62</v>
      </c>
      <c r="M1232">
        <v>361.15</v>
      </c>
      <c r="N1232">
        <v>325</v>
      </c>
      <c r="O1232">
        <v>295.44</v>
      </c>
      <c r="P1232">
        <v>280.20999999999998</v>
      </c>
      <c r="Q1232">
        <v>90</v>
      </c>
      <c r="AU1232">
        <v>1015.62</v>
      </c>
      <c r="AV1232">
        <v>361.15</v>
      </c>
      <c r="AW1232">
        <v>325</v>
      </c>
      <c r="AX1232">
        <v>295.44</v>
      </c>
      <c r="AY1232">
        <v>280.20999999999998</v>
      </c>
      <c r="BB1232">
        <v>90</v>
      </c>
    </row>
    <row r="1233" spans="1:54" x14ac:dyDescent="0.25">
      <c r="A1233" t="s">
        <v>2808</v>
      </c>
      <c r="B1233" s="216" t="str">
        <f t="shared" si="36"/>
        <v xml:space="preserve">WSCO30SRW    </v>
      </c>
      <c r="C1233" s="216" t="s">
        <v>2068</v>
      </c>
      <c r="D1233" s="216" t="str">
        <f t="shared" si="37"/>
        <v>WSCO30</v>
      </c>
      <c r="E1233" t="s">
        <v>761</v>
      </c>
      <c r="H1233" t="s">
        <v>2808</v>
      </c>
      <c r="I1233" t="s">
        <v>2378</v>
      </c>
      <c r="J1233" t="s">
        <v>801</v>
      </c>
      <c r="K1233" t="s">
        <v>809</v>
      </c>
      <c r="L1233">
        <v>480.1</v>
      </c>
      <c r="M1233">
        <v>170.72</v>
      </c>
      <c r="N1233">
        <v>153.63</v>
      </c>
      <c r="O1233">
        <v>139.66</v>
      </c>
      <c r="P1233">
        <v>132.46</v>
      </c>
      <c r="Q1233">
        <v>70</v>
      </c>
      <c r="AU1233">
        <v>480.1</v>
      </c>
      <c r="AV1233">
        <v>170.72</v>
      </c>
      <c r="AW1233">
        <v>153.63</v>
      </c>
      <c r="AX1233">
        <v>139.66</v>
      </c>
      <c r="AY1233">
        <v>132.46</v>
      </c>
      <c r="BB1233">
        <v>70</v>
      </c>
    </row>
    <row r="1234" spans="1:54" x14ac:dyDescent="0.25">
      <c r="A1234" t="s">
        <v>2809</v>
      </c>
      <c r="B1234" s="216" t="str">
        <f t="shared" si="36"/>
        <v xml:space="preserve">WSCO36SRW    </v>
      </c>
      <c r="C1234" s="216" t="s">
        <v>2069</v>
      </c>
      <c r="D1234" s="216" t="str">
        <f t="shared" si="37"/>
        <v>WSCO36</v>
      </c>
      <c r="E1234" t="s">
        <v>762</v>
      </c>
      <c r="H1234" t="s">
        <v>2809</v>
      </c>
      <c r="I1234" t="s">
        <v>2378</v>
      </c>
      <c r="J1234" t="s">
        <v>801</v>
      </c>
      <c r="K1234" t="s">
        <v>809</v>
      </c>
      <c r="L1234">
        <v>509.99</v>
      </c>
      <c r="M1234">
        <v>181.35</v>
      </c>
      <c r="N1234">
        <v>163.19999999999999</v>
      </c>
      <c r="O1234">
        <v>148.36000000000001</v>
      </c>
      <c r="P1234">
        <v>140.71</v>
      </c>
      <c r="Q1234">
        <v>76</v>
      </c>
      <c r="AU1234">
        <v>509.99</v>
      </c>
      <c r="AV1234">
        <v>181.35</v>
      </c>
      <c r="AW1234">
        <v>163.19999999999999</v>
      </c>
      <c r="AX1234">
        <v>148.36000000000001</v>
      </c>
      <c r="AY1234">
        <v>140.71</v>
      </c>
      <c r="BB1234">
        <v>76</v>
      </c>
    </row>
    <row r="1235" spans="1:54" x14ac:dyDescent="0.25">
      <c r="A1235" t="s">
        <v>2810</v>
      </c>
      <c r="B1235" s="216" t="str">
        <f t="shared" si="36"/>
        <v xml:space="preserve">WSCO39SRW    </v>
      </c>
      <c r="C1235" s="216" t="s">
        <v>2070</v>
      </c>
      <c r="D1235" s="216" t="str">
        <f t="shared" si="37"/>
        <v>WSCO39</v>
      </c>
      <c r="E1235" t="s">
        <v>763</v>
      </c>
      <c r="H1235" t="s">
        <v>2810</v>
      </c>
      <c r="I1235" t="s">
        <v>2378</v>
      </c>
      <c r="J1235" t="s">
        <v>801</v>
      </c>
      <c r="K1235" t="s">
        <v>809</v>
      </c>
      <c r="L1235">
        <v>569.76</v>
      </c>
      <c r="M1235">
        <v>202.61</v>
      </c>
      <c r="N1235">
        <v>182.32</v>
      </c>
      <c r="O1235">
        <v>165.74</v>
      </c>
      <c r="P1235">
        <v>157.19999999999999</v>
      </c>
      <c r="Q1235">
        <v>88</v>
      </c>
      <c r="AU1235">
        <v>569.76</v>
      </c>
      <c r="AV1235">
        <v>202.61</v>
      </c>
      <c r="AW1235">
        <v>182.32</v>
      </c>
      <c r="AX1235">
        <v>165.74</v>
      </c>
      <c r="AY1235">
        <v>157.19999999999999</v>
      </c>
      <c r="BB1235">
        <v>88</v>
      </c>
    </row>
    <row r="1236" spans="1:54" x14ac:dyDescent="0.25">
      <c r="A1236" t="s">
        <v>2811</v>
      </c>
      <c r="B1236" s="216" t="str">
        <f t="shared" si="36"/>
        <v xml:space="preserve">WSCO42SRW    </v>
      </c>
      <c r="C1236" s="216" t="s">
        <v>2071</v>
      </c>
      <c r="D1236" s="216" t="str">
        <f t="shared" si="37"/>
        <v>WSCO42</v>
      </c>
      <c r="E1236" t="s">
        <v>764</v>
      </c>
      <c r="H1236" t="s">
        <v>2811</v>
      </c>
      <c r="I1236" t="s">
        <v>2378</v>
      </c>
      <c r="J1236" t="s">
        <v>801</v>
      </c>
      <c r="K1236" t="s">
        <v>809</v>
      </c>
      <c r="L1236">
        <v>589.71</v>
      </c>
      <c r="M1236">
        <v>209.7</v>
      </c>
      <c r="N1236">
        <v>188.71</v>
      </c>
      <c r="O1236">
        <v>171.55</v>
      </c>
      <c r="P1236">
        <v>162.69999999999999</v>
      </c>
      <c r="Q1236">
        <v>92</v>
      </c>
      <c r="AU1236">
        <v>589.71</v>
      </c>
      <c r="AV1236">
        <v>209.7</v>
      </c>
      <c r="AW1236">
        <v>188.71</v>
      </c>
      <c r="AX1236">
        <v>171.55</v>
      </c>
      <c r="AY1236">
        <v>162.69999999999999</v>
      </c>
      <c r="BB1236">
        <v>92</v>
      </c>
    </row>
    <row r="1237" spans="1:54" x14ac:dyDescent="0.25">
      <c r="A1237" t="s">
        <v>2812</v>
      </c>
      <c r="B1237" s="216" t="str">
        <f t="shared" si="36"/>
        <v xml:space="preserve">WSC30SRW     </v>
      </c>
      <c r="C1237" s="216" t="s">
        <v>2064</v>
      </c>
      <c r="D1237" s="216" t="str">
        <f t="shared" si="37"/>
        <v>WSC30</v>
      </c>
      <c r="E1237" t="s">
        <v>757</v>
      </c>
      <c r="H1237" t="s">
        <v>2812</v>
      </c>
      <c r="I1237" t="s">
        <v>2378</v>
      </c>
      <c r="J1237" t="s">
        <v>801</v>
      </c>
      <c r="K1237" t="s">
        <v>809</v>
      </c>
      <c r="L1237">
        <v>397.98</v>
      </c>
      <c r="M1237">
        <v>141.52000000000001</v>
      </c>
      <c r="N1237">
        <v>127.35</v>
      </c>
      <c r="O1237">
        <v>115.77</v>
      </c>
      <c r="P1237">
        <v>109.8</v>
      </c>
      <c r="Q1237">
        <v>81</v>
      </c>
      <c r="AU1237">
        <v>397.98</v>
      </c>
      <c r="AV1237">
        <v>141.52000000000001</v>
      </c>
      <c r="AW1237">
        <v>127.35</v>
      </c>
      <c r="AX1237">
        <v>115.77</v>
      </c>
      <c r="AY1237">
        <v>109.8</v>
      </c>
      <c r="BB1237">
        <v>81</v>
      </c>
    </row>
    <row r="1238" spans="1:54" x14ac:dyDescent="0.25">
      <c r="A1238" t="s">
        <v>2813</v>
      </c>
      <c r="B1238" s="216" t="str">
        <f t="shared" si="36"/>
        <v xml:space="preserve">WSC36SRW     </v>
      </c>
      <c r="C1238" s="216" t="s">
        <v>2065</v>
      </c>
      <c r="D1238" s="216" t="str">
        <f t="shared" si="37"/>
        <v>WSC36</v>
      </c>
      <c r="E1238" t="s">
        <v>758</v>
      </c>
      <c r="H1238" t="s">
        <v>2813</v>
      </c>
      <c r="I1238" t="s">
        <v>2378</v>
      </c>
      <c r="J1238" t="s">
        <v>801</v>
      </c>
      <c r="K1238" t="s">
        <v>809</v>
      </c>
      <c r="L1238">
        <v>428.52</v>
      </c>
      <c r="M1238">
        <v>152.38</v>
      </c>
      <c r="N1238">
        <v>137.13</v>
      </c>
      <c r="O1238">
        <v>124.66</v>
      </c>
      <c r="P1238">
        <v>118.23</v>
      </c>
      <c r="Q1238">
        <v>90</v>
      </c>
      <c r="AU1238">
        <v>428.52</v>
      </c>
      <c r="AV1238">
        <v>152.38</v>
      </c>
      <c r="AW1238">
        <v>137.13</v>
      </c>
      <c r="AX1238">
        <v>124.66</v>
      </c>
      <c r="AY1238">
        <v>118.23</v>
      </c>
      <c r="BB1238">
        <v>90</v>
      </c>
    </row>
    <row r="1239" spans="1:54" x14ac:dyDescent="0.25">
      <c r="A1239" t="s">
        <v>2814</v>
      </c>
      <c r="B1239" s="216" t="str">
        <f t="shared" si="36"/>
        <v xml:space="preserve">WSC39SRW     </v>
      </c>
      <c r="C1239" s="216" t="s">
        <v>2066</v>
      </c>
      <c r="D1239" s="216" t="str">
        <f t="shared" si="37"/>
        <v>WSC39</v>
      </c>
      <c r="E1239" t="s">
        <v>759</v>
      </c>
      <c r="H1239" t="s">
        <v>2814</v>
      </c>
      <c r="I1239" t="s">
        <v>2378</v>
      </c>
      <c r="J1239" t="s">
        <v>801</v>
      </c>
      <c r="K1239" t="s">
        <v>809</v>
      </c>
      <c r="L1239">
        <v>461.23</v>
      </c>
      <c r="M1239">
        <v>164.01</v>
      </c>
      <c r="N1239">
        <v>147.59</v>
      </c>
      <c r="O1239">
        <v>134.16999999999999</v>
      </c>
      <c r="P1239">
        <v>127.25</v>
      </c>
      <c r="Q1239">
        <v>103</v>
      </c>
      <c r="AU1239">
        <v>461.23</v>
      </c>
      <c r="AV1239">
        <v>164.01</v>
      </c>
      <c r="AW1239">
        <v>147.59</v>
      </c>
      <c r="AX1239">
        <v>134.16999999999999</v>
      </c>
      <c r="AY1239">
        <v>127.25</v>
      </c>
      <c r="BB1239">
        <v>103</v>
      </c>
    </row>
    <row r="1240" spans="1:54" x14ac:dyDescent="0.25">
      <c r="A1240" t="s">
        <v>2815</v>
      </c>
      <c r="B1240" s="216" t="str">
        <f t="shared" si="36"/>
        <v xml:space="preserve">WSC42SRW     </v>
      </c>
      <c r="C1240" s="216" t="s">
        <v>2067</v>
      </c>
      <c r="D1240" s="216" t="str">
        <f t="shared" si="37"/>
        <v>WSC42</v>
      </c>
      <c r="E1240" t="s">
        <v>760</v>
      </c>
      <c r="H1240" t="s">
        <v>2815</v>
      </c>
      <c r="I1240" t="s">
        <v>2378</v>
      </c>
      <c r="J1240" t="s">
        <v>801</v>
      </c>
      <c r="K1240" t="s">
        <v>809</v>
      </c>
      <c r="L1240">
        <v>429.58</v>
      </c>
      <c r="M1240">
        <v>152.76</v>
      </c>
      <c r="N1240">
        <v>137.47</v>
      </c>
      <c r="O1240">
        <v>124.97</v>
      </c>
      <c r="P1240">
        <v>118.52</v>
      </c>
      <c r="Q1240">
        <v>84</v>
      </c>
      <c r="AU1240">
        <v>429.58</v>
      </c>
      <c r="AV1240">
        <v>152.76</v>
      </c>
      <c r="AW1240">
        <v>137.47</v>
      </c>
      <c r="AX1240">
        <v>124.97</v>
      </c>
      <c r="AY1240">
        <v>118.52</v>
      </c>
      <c r="BB1240">
        <v>84</v>
      </c>
    </row>
    <row r="1241" spans="1:54" x14ac:dyDescent="0.25">
      <c r="A1241" t="s">
        <v>2816</v>
      </c>
      <c r="B1241" s="216" t="str">
        <f t="shared" si="36"/>
        <v xml:space="preserve">WSU3012SRW   </v>
      </c>
      <c r="C1241" s="216" t="s">
        <v>2073</v>
      </c>
      <c r="D1241" s="216" t="str">
        <f t="shared" si="37"/>
        <v>WSU3012</v>
      </c>
      <c r="E1241" t="s">
        <v>766</v>
      </c>
      <c r="H1241" t="s">
        <v>2816</v>
      </c>
      <c r="I1241" t="s">
        <v>2378</v>
      </c>
      <c r="J1241" t="s">
        <v>801</v>
      </c>
      <c r="K1241" t="s">
        <v>809</v>
      </c>
      <c r="L1241">
        <v>297.64</v>
      </c>
      <c r="M1241">
        <v>105.84</v>
      </c>
      <c r="N1241">
        <v>95.25</v>
      </c>
      <c r="O1241">
        <v>86.58</v>
      </c>
      <c r="P1241">
        <v>82.12</v>
      </c>
      <c r="Q1241">
        <v>32</v>
      </c>
      <c r="AU1241">
        <v>297.64</v>
      </c>
      <c r="AV1241">
        <v>105.84</v>
      </c>
      <c r="AW1241">
        <v>95.25</v>
      </c>
      <c r="AX1241">
        <v>86.58</v>
      </c>
      <c r="AY1241">
        <v>82.12</v>
      </c>
      <c r="BB1241">
        <v>32</v>
      </c>
    </row>
    <row r="1242" spans="1:54" x14ac:dyDescent="0.25">
      <c r="A1242" t="s">
        <v>2817</v>
      </c>
      <c r="B1242" s="216" t="str">
        <f t="shared" si="36"/>
        <v xml:space="preserve">WSU301224SRW </v>
      </c>
      <c r="C1242" s="216" t="s">
        <v>2072</v>
      </c>
      <c r="D1242" s="216" t="str">
        <f t="shared" si="37"/>
        <v>WSU301224</v>
      </c>
      <c r="E1242" t="s">
        <v>765</v>
      </c>
      <c r="H1242" t="s">
        <v>2817</v>
      </c>
      <c r="I1242" t="s">
        <v>2378</v>
      </c>
      <c r="J1242" t="s">
        <v>801</v>
      </c>
      <c r="K1242" t="s">
        <v>809</v>
      </c>
      <c r="L1242">
        <v>334.8</v>
      </c>
      <c r="M1242">
        <v>119.06</v>
      </c>
      <c r="N1242">
        <v>107.14</v>
      </c>
      <c r="O1242">
        <v>97.39</v>
      </c>
      <c r="P1242">
        <v>92.37</v>
      </c>
      <c r="Q1242">
        <v>48</v>
      </c>
      <c r="AU1242">
        <v>334.8</v>
      </c>
      <c r="AV1242">
        <v>119.06</v>
      </c>
      <c r="AW1242">
        <v>107.14</v>
      </c>
      <c r="AX1242">
        <v>97.39</v>
      </c>
      <c r="AY1242">
        <v>92.37</v>
      </c>
      <c r="BB1242">
        <v>48</v>
      </c>
    </row>
    <row r="1243" spans="1:54" x14ac:dyDescent="0.25">
      <c r="A1243" t="s">
        <v>2818</v>
      </c>
      <c r="B1243" s="216" t="str">
        <f t="shared" si="36"/>
        <v xml:space="preserve">WSU3015SRW   </v>
      </c>
      <c r="C1243" s="216" t="s">
        <v>2075</v>
      </c>
      <c r="D1243" s="216" t="str">
        <f t="shared" si="37"/>
        <v>WSU3015</v>
      </c>
      <c r="E1243" t="s">
        <v>768</v>
      </c>
      <c r="H1243" t="s">
        <v>2818</v>
      </c>
      <c r="I1243" t="s">
        <v>2378</v>
      </c>
      <c r="J1243" t="s">
        <v>801</v>
      </c>
      <c r="K1243" t="s">
        <v>809</v>
      </c>
      <c r="L1243">
        <v>309.22000000000003</v>
      </c>
      <c r="M1243">
        <v>109.96</v>
      </c>
      <c r="N1243">
        <v>98.95</v>
      </c>
      <c r="O1243">
        <v>89.95</v>
      </c>
      <c r="P1243">
        <v>85.31</v>
      </c>
      <c r="Q1243">
        <v>35</v>
      </c>
      <c r="AU1243">
        <v>309.22000000000003</v>
      </c>
      <c r="AV1243">
        <v>109.96</v>
      </c>
      <c r="AW1243">
        <v>98.95</v>
      </c>
      <c r="AX1243">
        <v>89.95</v>
      </c>
      <c r="AY1243">
        <v>85.31</v>
      </c>
      <c r="BB1243">
        <v>35</v>
      </c>
    </row>
    <row r="1244" spans="1:54" x14ac:dyDescent="0.25">
      <c r="A1244" t="s">
        <v>2819</v>
      </c>
      <c r="B1244" s="216" t="str">
        <f t="shared" si="36"/>
        <v xml:space="preserve">WSU301524SRW </v>
      </c>
      <c r="C1244" s="216" t="s">
        <v>2074</v>
      </c>
      <c r="D1244" s="216" t="str">
        <f t="shared" si="37"/>
        <v>WSU301524</v>
      </c>
      <c r="E1244" t="s">
        <v>767</v>
      </c>
      <c r="H1244" t="s">
        <v>2819</v>
      </c>
      <c r="I1244" t="s">
        <v>2378</v>
      </c>
      <c r="J1244" t="s">
        <v>801</v>
      </c>
      <c r="K1244" t="s">
        <v>809</v>
      </c>
      <c r="L1244">
        <v>342.97</v>
      </c>
      <c r="M1244">
        <v>121.96</v>
      </c>
      <c r="N1244">
        <v>109.75</v>
      </c>
      <c r="O1244">
        <v>99.77</v>
      </c>
      <c r="P1244">
        <v>94.63</v>
      </c>
      <c r="Q1244">
        <v>51</v>
      </c>
      <c r="AU1244">
        <v>342.97</v>
      </c>
      <c r="AV1244">
        <v>121.96</v>
      </c>
      <c r="AW1244">
        <v>109.75</v>
      </c>
      <c r="AX1244">
        <v>99.77</v>
      </c>
      <c r="AY1244">
        <v>94.63</v>
      </c>
      <c r="BB1244">
        <v>51</v>
      </c>
    </row>
    <row r="1245" spans="1:54" x14ac:dyDescent="0.25">
      <c r="A1245" t="s">
        <v>2820</v>
      </c>
      <c r="B1245" s="216" t="str">
        <f t="shared" si="36"/>
        <v xml:space="preserve">WSU3018SRW   </v>
      </c>
      <c r="C1245" s="216" t="s">
        <v>2077</v>
      </c>
      <c r="D1245" s="216" t="str">
        <f t="shared" si="37"/>
        <v>WSU3018</v>
      </c>
      <c r="E1245" t="s">
        <v>770</v>
      </c>
      <c r="H1245" t="s">
        <v>2820</v>
      </c>
      <c r="I1245" t="s">
        <v>2378</v>
      </c>
      <c r="J1245" t="s">
        <v>801</v>
      </c>
      <c r="K1245" t="s">
        <v>809</v>
      </c>
      <c r="L1245">
        <v>404.57</v>
      </c>
      <c r="M1245">
        <v>143.87</v>
      </c>
      <c r="N1245">
        <v>129.46</v>
      </c>
      <c r="O1245">
        <v>117.69</v>
      </c>
      <c r="P1245">
        <v>111.62</v>
      </c>
      <c r="Q1245">
        <v>39</v>
      </c>
      <c r="AU1245">
        <v>404.57</v>
      </c>
      <c r="AV1245">
        <v>143.87</v>
      </c>
      <c r="AW1245">
        <v>129.46</v>
      </c>
      <c r="AX1245">
        <v>117.69</v>
      </c>
      <c r="AY1245">
        <v>111.62</v>
      </c>
      <c r="BB1245">
        <v>39</v>
      </c>
    </row>
    <row r="1246" spans="1:54" x14ac:dyDescent="0.25">
      <c r="A1246" t="s">
        <v>2821</v>
      </c>
      <c r="B1246" s="216" t="str">
        <f t="shared" si="36"/>
        <v xml:space="preserve">WSU301824SRW </v>
      </c>
      <c r="C1246" s="216" t="s">
        <v>2076</v>
      </c>
      <c r="D1246" s="216" t="str">
        <f t="shared" si="37"/>
        <v>WSU301824</v>
      </c>
      <c r="E1246" t="s">
        <v>769</v>
      </c>
      <c r="H1246" t="s">
        <v>2821</v>
      </c>
      <c r="I1246" t="s">
        <v>2378</v>
      </c>
      <c r="J1246" t="s">
        <v>801</v>
      </c>
      <c r="K1246" t="s">
        <v>809</v>
      </c>
      <c r="L1246">
        <v>442.25</v>
      </c>
      <c r="M1246">
        <v>157.26</v>
      </c>
      <c r="N1246">
        <v>141.52000000000001</v>
      </c>
      <c r="O1246">
        <v>128.65</v>
      </c>
      <c r="P1246">
        <v>122.02</v>
      </c>
      <c r="Q1246">
        <v>57</v>
      </c>
      <c r="AU1246">
        <v>442.25</v>
      </c>
      <c r="AV1246">
        <v>157.26</v>
      </c>
      <c r="AW1246">
        <v>141.52000000000001</v>
      </c>
      <c r="AX1246">
        <v>128.65</v>
      </c>
      <c r="AY1246">
        <v>122.02</v>
      </c>
      <c r="BB1246">
        <v>57</v>
      </c>
    </row>
    <row r="1247" spans="1:54" x14ac:dyDescent="0.25">
      <c r="A1247" t="s">
        <v>2822</v>
      </c>
      <c r="B1247" s="216" t="str">
        <f t="shared" si="36"/>
        <v xml:space="preserve">WSU3021SRW   </v>
      </c>
      <c r="C1247" s="216" t="s">
        <v>2079</v>
      </c>
      <c r="D1247" s="216" t="str">
        <f t="shared" si="37"/>
        <v>WSU3021</v>
      </c>
      <c r="E1247" t="s">
        <v>772</v>
      </c>
      <c r="H1247" t="s">
        <v>2822</v>
      </c>
      <c r="I1247" t="s">
        <v>2378</v>
      </c>
      <c r="J1247" t="s">
        <v>801</v>
      </c>
      <c r="K1247" t="s">
        <v>809</v>
      </c>
      <c r="L1247">
        <v>442.49</v>
      </c>
      <c r="M1247">
        <v>157.35</v>
      </c>
      <c r="N1247">
        <v>141.6</v>
      </c>
      <c r="O1247">
        <v>128.72</v>
      </c>
      <c r="P1247">
        <v>122.08</v>
      </c>
      <c r="Q1247">
        <v>46</v>
      </c>
      <c r="AU1247">
        <v>442.49</v>
      </c>
      <c r="AV1247">
        <v>157.35</v>
      </c>
      <c r="AW1247">
        <v>141.6</v>
      </c>
      <c r="AX1247">
        <v>128.72</v>
      </c>
      <c r="AY1247">
        <v>122.08</v>
      </c>
      <c r="BB1247">
        <v>46</v>
      </c>
    </row>
    <row r="1248" spans="1:54" x14ac:dyDescent="0.25">
      <c r="A1248" t="s">
        <v>2823</v>
      </c>
      <c r="B1248" s="216" t="str">
        <f t="shared" si="36"/>
        <v xml:space="preserve">WSU302124SRW </v>
      </c>
      <c r="C1248" s="216" t="s">
        <v>2078</v>
      </c>
      <c r="D1248" s="216" t="str">
        <f t="shared" si="37"/>
        <v>WSU302124</v>
      </c>
      <c r="E1248" t="s">
        <v>771</v>
      </c>
      <c r="H1248" t="s">
        <v>2823</v>
      </c>
      <c r="I1248" t="s">
        <v>2378</v>
      </c>
      <c r="J1248" t="s">
        <v>801</v>
      </c>
      <c r="K1248" t="s">
        <v>809</v>
      </c>
      <c r="L1248">
        <v>473.88</v>
      </c>
      <c r="M1248">
        <v>168.51</v>
      </c>
      <c r="N1248">
        <v>151.63999999999999</v>
      </c>
      <c r="O1248">
        <v>137.85</v>
      </c>
      <c r="P1248">
        <v>130.74</v>
      </c>
      <c r="Q1248">
        <v>62</v>
      </c>
      <c r="AU1248">
        <v>473.88</v>
      </c>
      <c r="AV1248">
        <v>168.51</v>
      </c>
      <c r="AW1248">
        <v>151.63999999999999</v>
      </c>
      <c r="AX1248">
        <v>137.85</v>
      </c>
      <c r="AY1248">
        <v>130.74</v>
      </c>
      <c r="BB1248">
        <v>62</v>
      </c>
    </row>
    <row r="1249" spans="1:54" x14ac:dyDescent="0.25">
      <c r="A1249" t="s">
        <v>2824</v>
      </c>
      <c r="B1249" s="216" t="str">
        <f t="shared" si="36"/>
        <v xml:space="preserve">WSU3024SRW   </v>
      </c>
      <c r="C1249" s="216" t="s">
        <v>2081</v>
      </c>
      <c r="D1249" s="216" t="str">
        <f t="shared" si="37"/>
        <v>WSU3024</v>
      </c>
      <c r="E1249" t="s">
        <v>774</v>
      </c>
      <c r="H1249" t="s">
        <v>2824</v>
      </c>
      <c r="I1249" t="s">
        <v>2378</v>
      </c>
      <c r="J1249" t="s">
        <v>801</v>
      </c>
      <c r="K1249" t="s">
        <v>809</v>
      </c>
      <c r="L1249">
        <v>696.02</v>
      </c>
      <c r="M1249">
        <v>247.51</v>
      </c>
      <c r="N1249">
        <v>222.73</v>
      </c>
      <c r="O1249">
        <v>202.47</v>
      </c>
      <c r="P1249">
        <v>192.03</v>
      </c>
      <c r="Q1249">
        <v>50</v>
      </c>
      <c r="AU1249">
        <v>696.02</v>
      </c>
      <c r="AV1249">
        <v>247.51</v>
      </c>
      <c r="AW1249">
        <v>222.73</v>
      </c>
      <c r="AX1249">
        <v>202.47</v>
      </c>
      <c r="AY1249">
        <v>192.03</v>
      </c>
      <c r="BB1249">
        <v>50</v>
      </c>
    </row>
    <row r="1250" spans="1:54" x14ac:dyDescent="0.25">
      <c r="A1250" t="s">
        <v>2825</v>
      </c>
      <c r="B1250" s="216" t="str">
        <f t="shared" si="36"/>
        <v xml:space="preserve">WSU302424SRW </v>
      </c>
      <c r="C1250" s="216" t="s">
        <v>2080</v>
      </c>
      <c r="D1250" s="216" t="str">
        <f t="shared" si="37"/>
        <v>WSU302424</v>
      </c>
      <c r="E1250" t="s">
        <v>773</v>
      </c>
      <c r="H1250" t="s">
        <v>2825</v>
      </c>
      <c r="I1250" t="s">
        <v>2378</v>
      </c>
      <c r="J1250" t="s">
        <v>801</v>
      </c>
      <c r="K1250" t="s">
        <v>809</v>
      </c>
      <c r="L1250">
        <v>727.4</v>
      </c>
      <c r="M1250">
        <v>258.66000000000003</v>
      </c>
      <c r="N1250">
        <v>232.77</v>
      </c>
      <c r="O1250">
        <v>211.6</v>
      </c>
      <c r="P1250">
        <v>200.69</v>
      </c>
      <c r="Q1250">
        <v>66</v>
      </c>
      <c r="AU1250">
        <v>727.4</v>
      </c>
      <c r="AV1250">
        <v>258.66000000000003</v>
      </c>
      <c r="AW1250">
        <v>232.77</v>
      </c>
      <c r="AX1250">
        <v>211.6</v>
      </c>
      <c r="AY1250">
        <v>200.69</v>
      </c>
      <c r="BB1250">
        <v>66</v>
      </c>
    </row>
    <row r="1251" spans="1:54" x14ac:dyDescent="0.25">
      <c r="A1251" t="s">
        <v>2826</v>
      </c>
      <c r="B1251" s="216" t="str">
        <f t="shared" si="36"/>
        <v xml:space="preserve">WSU3312SRW   </v>
      </c>
      <c r="C1251" s="216" t="s">
        <v>2083</v>
      </c>
      <c r="D1251" s="216" t="str">
        <f t="shared" si="37"/>
        <v>WSU3312</v>
      </c>
      <c r="E1251" t="s">
        <v>776</v>
      </c>
      <c r="H1251" t="s">
        <v>2826</v>
      </c>
      <c r="I1251" t="s">
        <v>2378</v>
      </c>
      <c r="J1251" t="s">
        <v>801</v>
      </c>
      <c r="K1251" t="s">
        <v>809</v>
      </c>
      <c r="L1251">
        <v>307.64999999999998</v>
      </c>
      <c r="M1251">
        <v>109.4</v>
      </c>
      <c r="N1251">
        <v>98.45</v>
      </c>
      <c r="O1251">
        <v>89.5</v>
      </c>
      <c r="P1251">
        <v>84.88</v>
      </c>
      <c r="Q1251">
        <v>34</v>
      </c>
      <c r="AU1251">
        <v>307.64999999999998</v>
      </c>
      <c r="AV1251">
        <v>109.4</v>
      </c>
      <c r="AW1251">
        <v>98.45</v>
      </c>
      <c r="AX1251">
        <v>89.5</v>
      </c>
      <c r="AY1251">
        <v>84.88</v>
      </c>
      <c r="BB1251">
        <v>34</v>
      </c>
    </row>
    <row r="1252" spans="1:54" x14ac:dyDescent="0.25">
      <c r="A1252" t="s">
        <v>2827</v>
      </c>
      <c r="B1252" s="216" t="str">
        <f t="shared" si="36"/>
        <v xml:space="preserve">WSU331224SRW </v>
      </c>
      <c r="C1252" s="216" t="s">
        <v>2082</v>
      </c>
      <c r="D1252" s="216" t="str">
        <f t="shared" si="37"/>
        <v>WSU331224</v>
      </c>
      <c r="E1252" t="s">
        <v>775</v>
      </c>
      <c r="H1252" t="s">
        <v>2827</v>
      </c>
      <c r="I1252" t="s">
        <v>2378</v>
      </c>
      <c r="J1252" t="s">
        <v>801</v>
      </c>
      <c r="K1252" t="s">
        <v>809</v>
      </c>
      <c r="L1252">
        <v>343.76</v>
      </c>
      <c r="M1252">
        <v>122.24</v>
      </c>
      <c r="N1252">
        <v>110</v>
      </c>
      <c r="O1252">
        <v>100</v>
      </c>
      <c r="P1252">
        <v>94.84</v>
      </c>
      <c r="Q1252">
        <v>52</v>
      </c>
      <c r="AU1252">
        <v>343.76</v>
      </c>
      <c r="AV1252">
        <v>122.24</v>
      </c>
      <c r="AW1252">
        <v>110</v>
      </c>
      <c r="AX1252">
        <v>100</v>
      </c>
      <c r="AY1252">
        <v>94.84</v>
      </c>
      <c r="BB1252">
        <v>52</v>
      </c>
    </row>
    <row r="1253" spans="1:54" x14ac:dyDescent="0.25">
      <c r="A1253" t="s">
        <v>2828</v>
      </c>
      <c r="B1253" s="216" t="str">
        <f t="shared" si="36"/>
        <v xml:space="preserve">WSU3315SRW   </v>
      </c>
      <c r="C1253" s="216" t="s">
        <v>2085</v>
      </c>
      <c r="D1253" s="216" t="str">
        <f t="shared" si="37"/>
        <v>WSU3315</v>
      </c>
      <c r="E1253" t="s">
        <v>778</v>
      </c>
      <c r="H1253" t="s">
        <v>2828</v>
      </c>
      <c r="I1253" t="s">
        <v>2378</v>
      </c>
      <c r="J1253" t="s">
        <v>801</v>
      </c>
      <c r="K1253" t="s">
        <v>809</v>
      </c>
      <c r="L1253">
        <v>397.22</v>
      </c>
      <c r="M1253">
        <v>141.25</v>
      </c>
      <c r="N1253">
        <v>127.11</v>
      </c>
      <c r="O1253">
        <v>115.55</v>
      </c>
      <c r="P1253">
        <v>109.59</v>
      </c>
      <c r="Q1253">
        <v>37</v>
      </c>
      <c r="AU1253">
        <v>397.22</v>
      </c>
      <c r="AV1253">
        <v>141.25</v>
      </c>
      <c r="AW1253">
        <v>127.11</v>
      </c>
      <c r="AX1253">
        <v>115.55</v>
      </c>
      <c r="AY1253">
        <v>109.59</v>
      </c>
      <c r="BB1253">
        <v>37</v>
      </c>
    </row>
    <row r="1254" spans="1:54" x14ac:dyDescent="0.25">
      <c r="A1254" t="s">
        <v>2829</v>
      </c>
      <c r="B1254" s="216" t="str">
        <f t="shared" si="36"/>
        <v xml:space="preserve">WSU331524SRW </v>
      </c>
      <c r="C1254" s="216" t="s">
        <v>2084</v>
      </c>
      <c r="D1254" s="216" t="str">
        <f t="shared" si="37"/>
        <v>WSU331524</v>
      </c>
      <c r="E1254" t="s">
        <v>777</v>
      </c>
      <c r="H1254" t="s">
        <v>2829</v>
      </c>
      <c r="I1254" t="s">
        <v>2378</v>
      </c>
      <c r="J1254" t="s">
        <v>801</v>
      </c>
      <c r="K1254" t="s">
        <v>809</v>
      </c>
      <c r="L1254">
        <v>435.7</v>
      </c>
      <c r="M1254">
        <v>154.94</v>
      </c>
      <c r="N1254">
        <v>139.41999999999999</v>
      </c>
      <c r="O1254">
        <v>126.75</v>
      </c>
      <c r="P1254">
        <v>120.21</v>
      </c>
      <c r="Q1254">
        <v>56</v>
      </c>
      <c r="AU1254">
        <v>435.7</v>
      </c>
      <c r="AV1254">
        <v>154.94</v>
      </c>
      <c r="AW1254">
        <v>139.41999999999999</v>
      </c>
      <c r="AX1254">
        <v>126.75</v>
      </c>
      <c r="AY1254">
        <v>120.21</v>
      </c>
      <c r="BB1254">
        <v>56</v>
      </c>
    </row>
    <row r="1255" spans="1:54" x14ac:dyDescent="0.25">
      <c r="A1255" t="s">
        <v>2830</v>
      </c>
      <c r="B1255" s="216" t="str">
        <f t="shared" si="36"/>
        <v xml:space="preserve">WSU3318SRW   </v>
      </c>
      <c r="C1255" s="216" t="s">
        <v>2087</v>
      </c>
      <c r="D1255" s="216" t="str">
        <f t="shared" si="37"/>
        <v>WSU3318</v>
      </c>
      <c r="E1255" t="s">
        <v>780</v>
      </c>
      <c r="H1255" t="s">
        <v>2830</v>
      </c>
      <c r="I1255" t="s">
        <v>2378</v>
      </c>
      <c r="J1255" t="s">
        <v>801</v>
      </c>
      <c r="K1255" t="s">
        <v>809</v>
      </c>
      <c r="L1255">
        <v>424.37</v>
      </c>
      <c r="M1255">
        <v>150.91</v>
      </c>
      <c r="N1255">
        <v>135.80000000000001</v>
      </c>
      <c r="O1255">
        <v>123.45</v>
      </c>
      <c r="P1255">
        <v>117.08</v>
      </c>
      <c r="Q1255">
        <v>40</v>
      </c>
      <c r="AU1255">
        <v>424.37</v>
      </c>
      <c r="AV1255">
        <v>150.91</v>
      </c>
      <c r="AW1255">
        <v>135.80000000000001</v>
      </c>
      <c r="AX1255">
        <v>123.45</v>
      </c>
      <c r="AY1255">
        <v>117.08</v>
      </c>
      <c r="BB1255">
        <v>40</v>
      </c>
    </row>
    <row r="1256" spans="1:54" x14ac:dyDescent="0.25">
      <c r="A1256" t="s">
        <v>2831</v>
      </c>
      <c r="B1256" s="216" t="str">
        <f t="shared" si="36"/>
        <v xml:space="preserve">WSU331824SRW </v>
      </c>
      <c r="C1256" s="216" t="s">
        <v>2086</v>
      </c>
      <c r="D1256" s="216" t="str">
        <f t="shared" si="37"/>
        <v>WSU331824</v>
      </c>
      <c r="E1256" t="s">
        <v>779</v>
      </c>
      <c r="H1256" t="s">
        <v>2831</v>
      </c>
      <c r="I1256" t="s">
        <v>2378</v>
      </c>
      <c r="J1256" t="s">
        <v>801</v>
      </c>
      <c r="K1256" t="s">
        <v>809</v>
      </c>
      <c r="L1256">
        <v>465.21</v>
      </c>
      <c r="M1256">
        <v>165.43</v>
      </c>
      <c r="N1256">
        <v>148.87</v>
      </c>
      <c r="O1256">
        <v>135.33000000000001</v>
      </c>
      <c r="P1256">
        <v>128.35</v>
      </c>
      <c r="Q1256">
        <v>61</v>
      </c>
      <c r="AU1256">
        <v>465.21</v>
      </c>
      <c r="AV1256">
        <v>165.43</v>
      </c>
      <c r="AW1256">
        <v>148.87</v>
      </c>
      <c r="AX1256">
        <v>135.33000000000001</v>
      </c>
      <c r="AY1256">
        <v>128.35</v>
      </c>
      <c r="BB1256">
        <v>61</v>
      </c>
    </row>
    <row r="1257" spans="1:54" x14ac:dyDescent="0.25">
      <c r="A1257" t="s">
        <v>2832</v>
      </c>
      <c r="B1257" s="216" t="str">
        <f t="shared" si="36"/>
        <v xml:space="preserve">WSU3321SRW   </v>
      </c>
      <c r="C1257" s="216" t="s">
        <v>2089</v>
      </c>
      <c r="D1257" s="216" t="str">
        <f t="shared" si="37"/>
        <v>WSU3321</v>
      </c>
      <c r="E1257" t="s">
        <v>782</v>
      </c>
      <c r="H1257" t="s">
        <v>2832</v>
      </c>
      <c r="I1257" t="s">
        <v>2378</v>
      </c>
      <c r="J1257" t="s">
        <v>801</v>
      </c>
      <c r="K1257" t="s">
        <v>809</v>
      </c>
      <c r="L1257">
        <v>573.05999999999995</v>
      </c>
      <c r="M1257">
        <v>203.78</v>
      </c>
      <c r="N1257">
        <v>183.38</v>
      </c>
      <c r="O1257">
        <v>166.7</v>
      </c>
      <c r="P1257">
        <v>158.11000000000001</v>
      </c>
      <c r="Q1257">
        <v>51</v>
      </c>
      <c r="AU1257">
        <v>573.05999999999995</v>
      </c>
      <c r="AV1257">
        <v>203.78</v>
      </c>
      <c r="AW1257">
        <v>183.38</v>
      </c>
      <c r="AX1257">
        <v>166.7</v>
      </c>
      <c r="AY1257">
        <v>158.11000000000001</v>
      </c>
      <c r="BB1257">
        <v>51</v>
      </c>
    </row>
    <row r="1258" spans="1:54" x14ac:dyDescent="0.25">
      <c r="A1258" t="s">
        <v>2833</v>
      </c>
      <c r="B1258" s="216" t="str">
        <f t="shared" si="36"/>
        <v xml:space="preserve">WSU332124SRW </v>
      </c>
      <c r="C1258" s="216" t="s">
        <v>2088</v>
      </c>
      <c r="D1258" s="216" t="str">
        <f t="shared" si="37"/>
        <v>WSU332124</v>
      </c>
      <c r="E1258" t="s">
        <v>781</v>
      </c>
      <c r="H1258" t="s">
        <v>2833</v>
      </c>
      <c r="I1258" t="s">
        <v>2378</v>
      </c>
      <c r="J1258" t="s">
        <v>801</v>
      </c>
      <c r="K1258" t="s">
        <v>809</v>
      </c>
      <c r="L1258">
        <v>629.82000000000005</v>
      </c>
      <c r="M1258">
        <v>223.96</v>
      </c>
      <c r="N1258">
        <v>201.54</v>
      </c>
      <c r="O1258">
        <v>183.22</v>
      </c>
      <c r="P1258">
        <v>173.77</v>
      </c>
      <c r="Q1258">
        <v>79</v>
      </c>
      <c r="AU1258">
        <v>629.82000000000005</v>
      </c>
      <c r="AV1258">
        <v>223.96</v>
      </c>
      <c r="AW1258">
        <v>201.54</v>
      </c>
      <c r="AX1258">
        <v>183.22</v>
      </c>
      <c r="AY1258">
        <v>173.77</v>
      </c>
      <c r="BB1258">
        <v>79</v>
      </c>
    </row>
    <row r="1259" spans="1:54" x14ac:dyDescent="0.25">
      <c r="A1259" t="s">
        <v>2834</v>
      </c>
      <c r="B1259" s="216" t="str">
        <f t="shared" si="36"/>
        <v xml:space="preserve">WSU3324SRW   </v>
      </c>
      <c r="C1259" s="216" t="s">
        <v>2091</v>
      </c>
      <c r="D1259" s="216" t="str">
        <f t="shared" si="37"/>
        <v>WSU3324</v>
      </c>
      <c r="E1259" t="s">
        <v>784</v>
      </c>
      <c r="H1259" t="s">
        <v>2834</v>
      </c>
      <c r="I1259" t="s">
        <v>2378</v>
      </c>
      <c r="J1259" t="s">
        <v>801</v>
      </c>
      <c r="K1259" t="s">
        <v>809</v>
      </c>
      <c r="L1259">
        <v>708.38</v>
      </c>
      <c r="M1259">
        <v>251.9</v>
      </c>
      <c r="N1259">
        <v>226.68</v>
      </c>
      <c r="O1259">
        <v>206.07</v>
      </c>
      <c r="P1259">
        <v>195.44</v>
      </c>
      <c r="Q1259">
        <v>54</v>
      </c>
      <c r="AU1259">
        <v>708.38</v>
      </c>
      <c r="AV1259">
        <v>251.9</v>
      </c>
      <c r="AW1259">
        <v>226.68</v>
      </c>
      <c r="AX1259">
        <v>206.07</v>
      </c>
      <c r="AY1259">
        <v>195.44</v>
      </c>
      <c r="BB1259">
        <v>54</v>
      </c>
    </row>
    <row r="1260" spans="1:54" x14ac:dyDescent="0.25">
      <c r="A1260" t="s">
        <v>2835</v>
      </c>
      <c r="B1260" s="216" t="str">
        <f t="shared" si="36"/>
        <v xml:space="preserve">WSU332424SRW </v>
      </c>
      <c r="C1260" s="216" t="s">
        <v>2090</v>
      </c>
      <c r="D1260" s="216" t="str">
        <f t="shared" si="37"/>
        <v>WSU332424</v>
      </c>
      <c r="E1260" t="s">
        <v>783</v>
      </c>
      <c r="H1260" t="s">
        <v>2835</v>
      </c>
      <c r="I1260" t="s">
        <v>2378</v>
      </c>
      <c r="J1260" t="s">
        <v>801</v>
      </c>
      <c r="K1260" t="s">
        <v>809</v>
      </c>
      <c r="L1260">
        <v>742.13</v>
      </c>
      <c r="M1260">
        <v>263.89999999999998</v>
      </c>
      <c r="N1260">
        <v>237.48</v>
      </c>
      <c r="O1260">
        <v>215.89</v>
      </c>
      <c r="P1260">
        <v>204.75</v>
      </c>
      <c r="Q1260">
        <v>70</v>
      </c>
      <c r="AU1260">
        <v>742.13</v>
      </c>
      <c r="AV1260">
        <v>263.89999999999998</v>
      </c>
      <c r="AW1260">
        <v>237.48</v>
      </c>
      <c r="AX1260">
        <v>215.89</v>
      </c>
      <c r="AY1260">
        <v>204.75</v>
      </c>
      <c r="BB1260">
        <v>70</v>
      </c>
    </row>
    <row r="1261" spans="1:54" x14ac:dyDescent="0.25">
      <c r="A1261" t="s">
        <v>2836</v>
      </c>
      <c r="B1261" s="216" t="str">
        <f t="shared" si="36"/>
        <v xml:space="preserve">WSU3612SRW   </v>
      </c>
      <c r="C1261" s="216" t="s">
        <v>2093</v>
      </c>
      <c r="D1261" s="216" t="str">
        <f t="shared" si="37"/>
        <v>WSU3612</v>
      </c>
      <c r="E1261" t="s">
        <v>786</v>
      </c>
      <c r="H1261" t="s">
        <v>2836</v>
      </c>
      <c r="I1261" t="s">
        <v>2378</v>
      </c>
      <c r="J1261" t="s">
        <v>801</v>
      </c>
      <c r="K1261" t="s">
        <v>809</v>
      </c>
      <c r="L1261">
        <v>329.81</v>
      </c>
      <c r="M1261">
        <v>117.28</v>
      </c>
      <c r="N1261">
        <v>105.54</v>
      </c>
      <c r="O1261">
        <v>95.94</v>
      </c>
      <c r="P1261">
        <v>91</v>
      </c>
      <c r="Q1261">
        <v>37</v>
      </c>
      <c r="AU1261">
        <v>329.81</v>
      </c>
      <c r="AV1261">
        <v>117.28</v>
      </c>
      <c r="AW1261">
        <v>105.54</v>
      </c>
      <c r="AX1261">
        <v>95.94</v>
      </c>
      <c r="AY1261">
        <v>91</v>
      </c>
      <c r="BB1261">
        <v>37</v>
      </c>
    </row>
    <row r="1262" spans="1:54" x14ac:dyDescent="0.25">
      <c r="A1262" t="s">
        <v>2837</v>
      </c>
      <c r="B1262" s="216" t="str">
        <f t="shared" si="36"/>
        <v xml:space="preserve">WSU361224SRW </v>
      </c>
      <c r="C1262" s="216" t="s">
        <v>2092</v>
      </c>
      <c r="D1262" s="216" t="str">
        <f t="shared" si="37"/>
        <v>WSU361224</v>
      </c>
      <c r="E1262" t="s">
        <v>785</v>
      </c>
      <c r="H1262" t="s">
        <v>2837</v>
      </c>
      <c r="I1262" t="s">
        <v>2378</v>
      </c>
      <c r="J1262" t="s">
        <v>801</v>
      </c>
      <c r="K1262" t="s">
        <v>809</v>
      </c>
      <c r="L1262">
        <v>365.92</v>
      </c>
      <c r="M1262">
        <v>130.12</v>
      </c>
      <c r="N1262">
        <v>117.09</v>
      </c>
      <c r="O1262">
        <v>106.45</v>
      </c>
      <c r="P1262">
        <v>100.96</v>
      </c>
      <c r="Q1262">
        <v>55</v>
      </c>
      <c r="AU1262">
        <v>365.92</v>
      </c>
      <c r="AV1262">
        <v>130.12</v>
      </c>
      <c r="AW1262">
        <v>117.09</v>
      </c>
      <c r="AX1262">
        <v>106.45</v>
      </c>
      <c r="AY1262">
        <v>100.96</v>
      </c>
      <c r="BB1262">
        <v>55</v>
      </c>
    </row>
    <row r="1263" spans="1:54" x14ac:dyDescent="0.25">
      <c r="A1263" t="s">
        <v>2838</v>
      </c>
      <c r="B1263" s="216" t="str">
        <f t="shared" si="36"/>
        <v xml:space="preserve">WSU3615SRW   </v>
      </c>
      <c r="C1263" s="216" t="s">
        <v>2095</v>
      </c>
      <c r="D1263" s="216" t="str">
        <f t="shared" si="37"/>
        <v>WSU3615</v>
      </c>
      <c r="E1263" t="s">
        <v>788</v>
      </c>
      <c r="H1263" t="s">
        <v>2838</v>
      </c>
      <c r="I1263" t="s">
        <v>2378</v>
      </c>
      <c r="J1263" t="s">
        <v>801</v>
      </c>
      <c r="K1263" t="s">
        <v>809</v>
      </c>
      <c r="L1263">
        <v>411.16</v>
      </c>
      <c r="M1263">
        <v>146.21</v>
      </c>
      <c r="N1263">
        <v>131.57</v>
      </c>
      <c r="O1263">
        <v>119.61</v>
      </c>
      <c r="P1263">
        <v>113.44</v>
      </c>
      <c r="Q1263">
        <v>41</v>
      </c>
      <c r="AU1263">
        <v>411.16</v>
      </c>
      <c r="AV1263">
        <v>146.21</v>
      </c>
      <c r="AW1263">
        <v>131.57</v>
      </c>
      <c r="AX1263">
        <v>119.61</v>
      </c>
      <c r="AY1263">
        <v>113.44</v>
      </c>
      <c r="BB1263">
        <v>41</v>
      </c>
    </row>
    <row r="1264" spans="1:54" x14ac:dyDescent="0.25">
      <c r="A1264" t="s">
        <v>2839</v>
      </c>
      <c r="B1264" s="216" t="str">
        <f t="shared" si="36"/>
        <v xml:space="preserve">WSU361524SRW </v>
      </c>
      <c r="C1264" s="216" t="s">
        <v>2094</v>
      </c>
      <c r="D1264" s="216" t="str">
        <f t="shared" si="37"/>
        <v>WSU361524</v>
      </c>
      <c r="E1264" t="s">
        <v>787</v>
      </c>
      <c r="H1264" t="s">
        <v>2839</v>
      </c>
      <c r="I1264" t="s">
        <v>2378</v>
      </c>
      <c r="J1264" t="s">
        <v>801</v>
      </c>
      <c r="K1264" t="s">
        <v>809</v>
      </c>
      <c r="L1264">
        <v>449.64</v>
      </c>
      <c r="M1264">
        <v>159.88999999999999</v>
      </c>
      <c r="N1264">
        <v>143.88999999999999</v>
      </c>
      <c r="O1264">
        <v>130.80000000000001</v>
      </c>
      <c r="P1264">
        <v>124.06</v>
      </c>
      <c r="Q1264">
        <v>60</v>
      </c>
      <c r="AU1264">
        <v>449.64</v>
      </c>
      <c r="AV1264">
        <v>159.88999999999999</v>
      </c>
      <c r="AW1264">
        <v>143.88999999999999</v>
      </c>
      <c r="AX1264">
        <v>130.80000000000001</v>
      </c>
      <c r="AY1264">
        <v>124.06</v>
      </c>
      <c r="BB1264">
        <v>60</v>
      </c>
    </row>
    <row r="1265" spans="1:54" x14ac:dyDescent="0.25">
      <c r="A1265" t="s">
        <v>2840</v>
      </c>
      <c r="B1265" s="216" t="str">
        <f t="shared" si="36"/>
        <v xml:space="preserve">WSU3618SRW   </v>
      </c>
      <c r="C1265" s="216" t="s">
        <v>2097</v>
      </c>
      <c r="D1265" s="216" t="str">
        <f t="shared" si="37"/>
        <v>WSU3618</v>
      </c>
      <c r="E1265" t="s">
        <v>790</v>
      </c>
      <c r="H1265" t="s">
        <v>2840</v>
      </c>
      <c r="I1265" t="s">
        <v>2378</v>
      </c>
      <c r="J1265" t="s">
        <v>801</v>
      </c>
      <c r="K1265" t="s">
        <v>809</v>
      </c>
      <c r="L1265">
        <v>438.3</v>
      </c>
      <c r="M1265">
        <v>155.86000000000001</v>
      </c>
      <c r="N1265">
        <v>140.26</v>
      </c>
      <c r="O1265">
        <v>127.5</v>
      </c>
      <c r="P1265">
        <v>120.93</v>
      </c>
      <c r="Q1265">
        <v>45</v>
      </c>
      <c r="AU1265">
        <v>438.3</v>
      </c>
      <c r="AV1265">
        <v>155.86000000000001</v>
      </c>
      <c r="AW1265">
        <v>140.26</v>
      </c>
      <c r="AX1265">
        <v>127.5</v>
      </c>
      <c r="AY1265">
        <v>120.93</v>
      </c>
      <c r="BB1265">
        <v>45</v>
      </c>
    </row>
    <row r="1266" spans="1:54" x14ac:dyDescent="0.25">
      <c r="A1266" t="s">
        <v>2841</v>
      </c>
      <c r="B1266" s="216" t="str">
        <f t="shared" si="36"/>
        <v xml:space="preserve">WSU361824SRW </v>
      </c>
      <c r="C1266" s="216" t="s">
        <v>2096</v>
      </c>
      <c r="D1266" s="216" t="str">
        <f t="shared" si="37"/>
        <v>WSU361824</v>
      </c>
      <c r="E1266" t="s">
        <v>789</v>
      </c>
      <c r="H1266" t="s">
        <v>2841</v>
      </c>
      <c r="I1266" t="s">
        <v>2378</v>
      </c>
      <c r="J1266" t="s">
        <v>801</v>
      </c>
      <c r="K1266" t="s">
        <v>809</v>
      </c>
      <c r="L1266">
        <v>479.15</v>
      </c>
      <c r="M1266">
        <v>170.39</v>
      </c>
      <c r="N1266">
        <v>153.33000000000001</v>
      </c>
      <c r="O1266">
        <v>139.38999999999999</v>
      </c>
      <c r="P1266">
        <v>132.19999999999999</v>
      </c>
      <c r="Q1266">
        <v>65</v>
      </c>
      <c r="AU1266">
        <v>479.15</v>
      </c>
      <c r="AV1266">
        <v>170.39</v>
      </c>
      <c r="AW1266">
        <v>153.33000000000001</v>
      </c>
      <c r="AX1266">
        <v>139.38999999999999</v>
      </c>
      <c r="AY1266">
        <v>132.19999999999999</v>
      </c>
      <c r="BB1266">
        <v>65</v>
      </c>
    </row>
    <row r="1267" spans="1:54" x14ac:dyDescent="0.25">
      <c r="A1267" t="s">
        <v>2842</v>
      </c>
      <c r="B1267" s="216" t="str">
        <f t="shared" si="36"/>
        <v xml:space="preserve">WSU3621SRW   </v>
      </c>
      <c r="C1267" s="216" t="s">
        <v>2099</v>
      </c>
      <c r="D1267" s="216" t="str">
        <f t="shared" si="37"/>
        <v>WSU3621</v>
      </c>
      <c r="E1267" t="s">
        <v>792</v>
      </c>
      <c r="H1267" t="s">
        <v>2842</v>
      </c>
      <c r="I1267" t="s">
        <v>2378</v>
      </c>
      <c r="J1267" t="s">
        <v>801</v>
      </c>
      <c r="K1267" t="s">
        <v>809</v>
      </c>
      <c r="L1267">
        <v>587.08000000000004</v>
      </c>
      <c r="M1267">
        <v>208.77</v>
      </c>
      <c r="N1267">
        <v>187.87</v>
      </c>
      <c r="O1267">
        <v>170.78</v>
      </c>
      <c r="P1267">
        <v>161.97999999999999</v>
      </c>
      <c r="Q1267">
        <v>55</v>
      </c>
      <c r="AU1267">
        <v>587.08000000000004</v>
      </c>
      <c r="AV1267">
        <v>208.77</v>
      </c>
      <c r="AW1267">
        <v>187.87</v>
      </c>
      <c r="AX1267">
        <v>170.78</v>
      </c>
      <c r="AY1267">
        <v>161.97999999999999</v>
      </c>
      <c r="BB1267">
        <v>55</v>
      </c>
    </row>
    <row r="1268" spans="1:54" x14ac:dyDescent="0.25">
      <c r="A1268" t="s">
        <v>2843</v>
      </c>
      <c r="B1268" s="216" t="str">
        <f t="shared" si="36"/>
        <v xml:space="preserve">WSU362124SRW </v>
      </c>
      <c r="C1268" s="216" t="s">
        <v>2098</v>
      </c>
      <c r="D1268" s="216" t="str">
        <f t="shared" si="37"/>
        <v>WSU362124</v>
      </c>
      <c r="E1268" t="s">
        <v>791</v>
      </c>
      <c r="H1268" t="s">
        <v>2843</v>
      </c>
      <c r="I1268" t="s">
        <v>2378</v>
      </c>
      <c r="J1268" t="s">
        <v>801</v>
      </c>
      <c r="K1268" t="s">
        <v>809</v>
      </c>
      <c r="L1268">
        <v>644.48</v>
      </c>
      <c r="M1268">
        <v>229.18</v>
      </c>
      <c r="N1268">
        <v>206.23</v>
      </c>
      <c r="O1268">
        <v>187.48</v>
      </c>
      <c r="P1268">
        <v>177.81</v>
      </c>
      <c r="Q1268">
        <v>83</v>
      </c>
      <c r="AU1268">
        <v>644.48</v>
      </c>
      <c r="AV1268">
        <v>229.18</v>
      </c>
      <c r="AW1268">
        <v>206.23</v>
      </c>
      <c r="AX1268">
        <v>187.48</v>
      </c>
      <c r="AY1268">
        <v>177.81</v>
      </c>
      <c r="BB1268">
        <v>83</v>
      </c>
    </row>
    <row r="1269" spans="1:54" x14ac:dyDescent="0.25">
      <c r="A1269" t="s">
        <v>2844</v>
      </c>
      <c r="B1269" s="216" t="str">
        <f t="shared" si="36"/>
        <v xml:space="preserve">WSU3624SRW   </v>
      </c>
      <c r="C1269" s="216" t="s">
        <v>2101</v>
      </c>
      <c r="D1269" s="216" t="str">
        <f t="shared" si="37"/>
        <v>WSU3624</v>
      </c>
      <c r="E1269" t="s">
        <v>794</v>
      </c>
      <c r="H1269" t="s">
        <v>2844</v>
      </c>
      <c r="I1269" t="s">
        <v>2378</v>
      </c>
      <c r="J1269" t="s">
        <v>801</v>
      </c>
      <c r="K1269" t="s">
        <v>809</v>
      </c>
      <c r="L1269">
        <v>722.4</v>
      </c>
      <c r="M1269">
        <v>256.89</v>
      </c>
      <c r="N1269">
        <v>231.17</v>
      </c>
      <c r="O1269">
        <v>210.15</v>
      </c>
      <c r="P1269">
        <v>199.31</v>
      </c>
      <c r="Q1269">
        <v>58</v>
      </c>
      <c r="AU1269">
        <v>722.4</v>
      </c>
      <c r="AV1269">
        <v>256.89</v>
      </c>
      <c r="AW1269">
        <v>231.17</v>
      </c>
      <c r="AX1269">
        <v>210.15</v>
      </c>
      <c r="AY1269">
        <v>199.31</v>
      </c>
      <c r="BB1269">
        <v>58</v>
      </c>
    </row>
    <row r="1270" spans="1:54" x14ac:dyDescent="0.25">
      <c r="A1270" t="s">
        <v>2845</v>
      </c>
      <c r="B1270" s="216" t="str">
        <f t="shared" si="36"/>
        <v xml:space="preserve">WSU362424SRW </v>
      </c>
      <c r="C1270" s="216" t="s">
        <v>2100</v>
      </c>
      <c r="D1270" s="216" t="str">
        <f t="shared" si="37"/>
        <v>WSU362424</v>
      </c>
      <c r="E1270" t="s">
        <v>793</v>
      </c>
      <c r="H1270" t="s">
        <v>2845</v>
      </c>
      <c r="I1270" t="s">
        <v>2378</v>
      </c>
      <c r="J1270" t="s">
        <v>801</v>
      </c>
      <c r="K1270" t="s">
        <v>809</v>
      </c>
      <c r="L1270">
        <v>783.75</v>
      </c>
      <c r="M1270">
        <v>278.7</v>
      </c>
      <c r="N1270">
        <v>250.8</v>
      </c>
      <c r="O1270">
        <v>227.99</v>
      </c>
      <c r="P1270">
        <v>216.24</v>
      </c>
      <c r="Q1270">
        <v>88</v>
      </c>
      <c r="AU1270">
        <v>783.75</v>
      </c>
      <c r="AV1270">
        <v>278.7</v>
      </c>
      <c r="AW1270">
        <v>250.8</v>
      </c>
      <c r="AX1270">
        <v>227.99</v>
      </c>
      <c r="AY1270">
        <v>216.24</v>
      </c>
      <c r="BB1270">
        <v>88</v>
      </c>
    </row>
    <row r="1271" spans="1:54" x14ac:dyDescent="0.25">
      <c r="A1271" t="s">
        <v>2846</v>
      </c>
      <c r="B1271" s="216" t="str">
        <f t="shared" si="36"/>
        <v xml:space="preserve">W0930SRW     </v>
      </c>
      <c r="C1271" s="216" t="s">
        <v>1955</v>
      </c>
      <c r="D1271" s="216" t="str">
        <f t="shared" si="37"/>
        <v>W0930</v>
      </c>
      <c r="E1271" t="s">
        <v>204</v>
      </c>
      <c r="H1271" t="s">
        <v>2846</v>
      </c>
      <c r="I1271" t="s">
        <v>2378</v>
      </c>
      <c r="J1271" t="s">
        <v>801</v>
      </c>
      <c r="K1271" t="s">
        <v>809</v>
      </c>
      <c r="L1271">
        <v>228.39</v>
      </c>
      <c r="M1271">
        <v>81.22</v>
      </c>
      <c r="N1271">
        <v>73.09</v>
      </c>
      <c r="O1271">
        <v>66.44</v>
      </c>
      <c r="P1271">
        <v>63.01</v>
      </c>
      <c r="Q1271">
        <v>27</v>
      </c>
      <c r="AU1271">
        <v>228.39</v>
      </c>
      <c r="AV1271">
        <v>81.22</v>
      </c>
      <c r="AW1271">
        <v>73.09</v>
      </c>
      <c r="AX1271">
        <v>66.44</v>
      </c>
      <c r="AY1271">
        <v>63.01</v>
      </c>
      <c r="BB1271">
        <v>27</v>
      </c>
    </row>
    <row r="1272" spans="1:54" x14ac:dyDescent="0.25">
      <c r="A1272" t="s">
        <v>2847</v>
      </c>
      <c r="B1272" s="216" t="str">
        <f t="shared" si="36"/>
        <v xml:space="preserve">W0936SRW     </v>
      </c>
      <c r="C1272" s="216" t="s">
        <v>1956</v>
      </c>
      <c r="D1272" s="216" t="str">
        <f t="shared" si="37"/>
        <v>W0936</v>
      </c>
      <c r="E1272" t="s">
        <v>226</v>
      </c>
      <c r="H1272" t="s">
        <v>2847</v>
      </c>
      <c r="I1272" t="s">
        <v>2378</v>
      </c>
      <c r="J1272" t="s">
        <v>801</v>
      </c>
      <c r="K1272" t="s">
        <v>809</v>
      </c>
      <c r="L1272">
        <v>242.62</v>
      </c>
      <c r="M1272">
        <v>86.28</v>
      </c>
      <c r="N1272">
        <v>77.64</v>
      </c>
      <c r="O1272">
        <v>70.58</v>
      </c>
      <c r="P1272">
        <v>66.94</v>
      </c>
      <c r="Q1272">
        <v>31</v>
      </c>
      <c r="AU1272">
        <v>242.62</v>
      </c>
      <c r="AV1272">
        <v>86.28</v>
      </c>
      <c r="AW1272">
        <v>77.64</v>
      </c>
      <c r="AX1272">
        <v>70.58</v>
      </c>
      <c r="AY1272">
        <v>66.94</v>
      </c>
      <c r="BB1272">
        <v>31</v>
      </c>
    </row>
    <row r="1273" spans="1:54" x14ac:dyDescent="0.25">
      <c r="A1273" t="s">
        <v>2848</v>
      </c>
      <c r="B1273" s="216" t="str">
        <f t="shared" si="36"/>
        <v xml:space="preserve">W0939SRW     </v>
      </c>
      <c r="C1273" s="216" t="s">
        <v>1957</v>
      </c>
      <c r="D1273" s="216" t="str">
        <f t="shared" si="37"/>
        <v>W0939</v>
      </c>
      <c r="E1273" t="s">
        <v>708</v>
      </c>
      <c r="H1273" t="s">
        <v>2848</v>
      </c>
      <c r="I1273" t="s">
        <v>2378</v>
      </c>
      <c r="J1273" t="s">
        <v>801</v>
      </c>
      <c r="K1273" t="s">
        <v>809</v>
      </c>
      <c r="L1273">
        <v>251.04</v>
      </c>
      <c r="M1273">
        <v>89.27</v>
      </c>
      <c r="N1273">
        <v>80.33</v>
      </c>
      <c r="O1273">
        <v>73.03</v>
      </c>
      <c r="P1273">
        <v>69.260000000000005</v>
      </c>
      <c r="Q1273">
        <v>33</v>
      </c>
      <c r="AU1273">
        <v>251.04</v>
      </c>
      <c r="AV1273">
        <v>89.27</v>
      </c>
      <c r="AW1273">
        <v>80.33</v>
      </c>
      <c r="AX1273">
        <v>73.03</v>
      </c>
      <c r="AY1273">
        <v>69.260000000000005</v>
      </c>
      <c r="BB1273">
        <v>33</v>
      </c>
    </row>
    <row r="1274" spans="1:54" x14ac:dyDescent="0.25">
      <c r="A1274" t="s">
        <v>2849</v>
      </c>
      <c r="B1274" s="216" t="str">
        <f t="shared" si="36"/>
        <v xml:space="preserve">W0942SRW     </v>
      </c>
      <c r="C1274" s="216" t="s">
        <v>1958</v>
      </c>
      <c r="D1274" s="216" t="str">
        <f t="shared" si="37"/>
        <v>W0942</v>
      </c>
      <c r="E1274" t="s">
        <v>238</v>
      </c>
      <c r="H1274" t="s">
        <v>2849</v>
      </c>
      <c r="I1274" t="s">
        <v>2378</v>
      </c>
      <c r="J1274" t="s">
        <v>801</v>
      </c>
      <c r="K1274" t="s">
        <v>809</v>
      </c>
      <c r="L1274">
        <v>260.94</v>
      </c>
      <c r="M1274">
        <v>92.79</v>
      </c>
      <c r="N1274">
        <v>83.5</v>
      </c>
      <c r="O1274">
        <v>75.91</v>
      </c>
      <c r="P1274">
        <v>71.989999999999995</v>
      </c>
      <c r="Q1274">
        <v>36</v>
      </c>
      <c r="AU1274">
        <v>260.94</v>
      </c>
      <c r="AV1274">
        <v>92.79</v>
      </c>
      <c r="AW1274">
        <v>83.5</v>
      </c>
      <c r="AX1274">
        <v>75.91</v>
      </c>
      <c r="AY1274">
        <v>71.989999999999995</v>
      </c>
      <c r="BB1274">
        <v>36</v>
      </c>
    </row>
    <row r="1275" spans="1:54" x14ac:dyDescent="0.25">
      <c r="A1275" t="s">
        <v>2850</v>
      </c>
      <c r="B1275" s="216" t="str">
        <f t="shared" si="36"/>
        <v xml:space="preserve">W1230SRW     </v>
      </c>
      <c r="C1275" s="216" t="s">
        <v>1959</v>
      </c>
      <c r="D1275" s="216" t="str">
        <f t="shared" si="37"/>
        <v>W1230</v>
      </c>
      <c r="E1275" t="s">
        <v>205</v>
      </c>
      <c r="H1275" t="s">
        <v>2850</v>
      </c>
      <c r="I1275" t="s">
        <v>2378</v>
      </c>
      <c r="J1275" t="s">
        <v>801</v>
      </c>
      <c r="K1275" t="s">
        <v>809</v>
      </c>
      <c r="L1275">
        <v>242.49</v>
      </c>
      <c r="M1275">
        <v>86.23</v>
      </c>
      <c r="N1275">
        <v>77.599999999999994</v>
      </c>
      <c r="O1275">
        <v>70.540000000000006</v>
      </c>
      <c r="P1275">
        <v>66.900000000000006</v>
      </c>
      <c r="Q1275">
        <v>31</v>
      </c>
      <c r="AU1275">
        <v>242.49</v>
      </c>
      <c r="AV1275">
        <v>86.23</v>
      </c>
      <c r="AW1275">
        <v>77.599999999999994</v>
      </c>
      <c r="AX1275">
        <v>70.540000000000006</v>
      </c>
      <c r="AY1275">
        <v>66.900000000000006</v>
      </c>
      <c r="BB1275">
        <v>31</v>
      </c>
    </row>
    <row r="1276" spans="1:54" x14ac:dyDescent="0.25">
      <c r="A1276" t="s">
        <v>2851</v>
      </c>
      <c r="B1276" s="216" t="str">
        <f t="shared" ref="B1276:B1339" si="38">RIGHT(A1276,LEN(A1276)-3)</f>
        <v xml:space="preserve">W1236SRW     </v>
      </c>
      <c r="C1276" s="216" t="s">
        <v>1960</v>
      </c>
      <c r="D1276" s="216" t="str">
        <f t="shared" si="37"/>
        <v>W1236</v>
      </c>
      <c r="E1276" t="s">
        <v>227</v>
      </c>
      <c r="H1276" t="s">
        <v>2851</v>
      </c>
      <c r="I1276" t="s">
        <v>2378</v>
      </c>
      <c r="J1276" t="s">
        <v>801</v>
      </c>
      <c r="K1276" t="s">
        <v>809</v>
      </c>
      <c r="L1276">
        <v>258.29000000000002</v>
      </c>
      <c r="M1276">
        <v>91.85</v>
      </c>
      <c r="N1276">
        <v>82.65</v>
      </c>
      <c r="O1276">
        <v>75.14</v>
      </c>
      <c r="P1276">
        <v>71.260000000000005</v>
      </c>
      <c r="Q1276">
        <v>36</v>
      </c>
      <c r="AU1276">
        <v>258.29000000000002</v>
      </c>
      <c r="AV1276">
        <v>91.85</v>
      </c>
      <c r="AW1276">
        <v>82.65</v>
      </c>
      <c r="AX1276">
        <v>75.14</v>
      </c>
      <c r="AY1276">
        <v>71.260000000000005</v>
      </c>
      <c r="BB1276">
        <v>36</v>
      </c>
    </row>
    <row r="1277" spans="1:54" x14ac:dyDescent="0.25">
      <c r="A1277" t="s">
        <v>2852</v>
      </c>
      <c r="B1277" s="216" t="str">
        <f t="shared" si="38"/>
        <v xml:space="preserve">W1239SRW     </v>
      </c>
      <c r="C1277" s="216" t="s">
        <v>1961</v>
      </c>
      <c r="D1277" s="216" t="str">
        <f t="shared" si="37"/>
        <v>W1239</v>
      </c>
      <c r="E1277" t="s">
        <v>709</v>
      </c>
      <c r="H1277" t="s">
        <v>2852</v>
      </c>
      <c r="I1277" t="s">
        <v>2378</v>
      </c>
      <c r="J1277" t="s">
        <v>801</v>
      </c>
      <c r="K1277" t="s">
        <v>809</v>
      </c>
      <c r="L1277">
        <v>273.35000000000002</v>
      </c>
      <c r="M1277">
        <v>97.2</v>
      </c>
      <c r="N1277">
        <v>87.47</v>
      </c>
      <c r="O1277">
        <v>79.52</v>
      </c>
      <c r="P1277">
        <v>75.42</v>
      </c>
      <c r="Q1277">
        <v>40</v>
      </c>
      <c r="AU1277">
        <v>273.35000000000002</v>
      </c>
      <c r="AV1277">
        <v>97.2</v>
      </c>
      <c r="AW1277">
        <v>87.47</v>
      </c>
      <c r="AX1277">
        <v>79.52</v>
      </c>
      <c r="AY1277">
        <v>75.42</v>
      </c>
      <c r="BB1277">
        <v>40</v>
      </c>
    </row>
    <row r="1278" spans="1:54" x14ac:dyDescent="0.25">
      <c r="A1278" t="s">
        <v>2853</v>
      </c>
      <c r="B1278" s="216" t="str">
        <f t="shared" si="38"/>
        <v xml:space="preserve">W1242SRW     </v>
      </c>
      <c r="C1278" s="216" t="s">
        <v>1962</v>
      </c>
      <c r="D1278" s="216" t="str">
        <f t="shared" si="37"/>
        <v>W1242</v>
      </c>
      <c r="E1278" t="s">
        <v>239</v>
      </c>
      <c r="H1278" t="s">
        <v>2853</v>
      </c>
      <c r="I1278" t="s">
        <v>2378</v>
      </c>
      <c r="J1278" t="s">
        <v>801</v>
      </c>
      <c r="K1278" t="s">
        <v>809</v>
      </c>
      <c r="L1278">
        <v>277.57</v>
      </c>
      <c r="M1278">
        <v>98.7</v>
      </c>
      <c r="N1278">
        <v>88.82</v>
      </c>
      <c r="O1278">
        <v>80.75</v>
      </c>
      <c r="P1278">
        <v>76.58</v>
      </c>
      <c r="Q1278">
        <v>42</v>
      </c>
      <c r="AU1278">
        <v>277.57</v>
      </c>
      <c r="AV1278">
        <v>98.7</v>
      </c>
      <c r="AW1278">
        <v>88.82</v>
      </c>
      <c r="AX1278">
        <v>80.75</v>
      </c>
      <c r="AY1278">
        <v>76.58</v>
      </c>
      <c r="BB1278">
        <v>42</v>
      </c>
    </row>
    <row r="1279" spans="1:54" x14ac:dyDescent="0.25">
      <c r="A1279" t="s">
        <v>2854</v>
      </c>
      <c r="B1279" s="216" t="str">
        <f t="shared" si="38"/>
        <v xml:space="preserve">W1530SRW     </v>
      </c>
      <c r="C1279" s="216" t="s">
        <v>1963</v>
      </c>
      <c r="D1279" s="216" t="str">
        <f t="shared" si="37"/>
        <v>W1530</v>
      </c>
      <c r="E1279" t="s">
        <v>206</v>
      </c>
      <c r="H1279" t="s">
        <v>2854</v>
      </c>
      <c r="I1279" t="s">
        <v>2378</v>
      </c>
      <c r="J1279" t="s">
        <v>801</v>
      </c>
      <c r="K1279" t="s">
        <v>809</v>
      </c>
      <c r="L1279">
        <v>256.58999999999997</v>
      </c>
      <c r="M1279">
        <v>91.24</v>
      </c>
      <c r="N1279">
        <v>82.11</v>
      </c>
      <c r="O1279">
        <v>74.64</v>
      </c>
      <c r="P1279">
        <v>70.790000000000006</v>
      </c>
      <c r="Q1279">
        <v>36</v>
      </c>
      <c r="AU1279">
        <v>256.58999999999997</v>
      </c>
      <c r="AV1279">
        <v>91.24</v>
      </c>
      <c r="AW1279">
        <v>82.11</v>
      </c>
      <c r="AX1279">
        <v>74.64</v>
      </c>
      <c r="AY1279">
        <v>70.790000000000006</v>
      </c>
      <c r="BB1279">
        <v>36</v>
      </c>
    </row>
    <row r="1280" spans="1:54" x14ac:dyDescent="0.25">
      <c r="A1280" t="s">
        <v>2855</v>
      </c>
      <c r="B1280" s="216" t="str">
        <f t="shared" si="38"/>
        <v xml:space="preserve">W1536SRW     </v>
      </c>
      <c r="C1280" s="216" t="s">
        <v>1964</v>
      </c>
      <c r="D1280" s="216" t="str">
        <f t="shared" si="37"/>
        <v>W1536</v>
      </c>
      <c r="E1280" t="s">
        <v>228</v>
      </c>
      <c r="H1280" t="s">
        <v>2855</v>
      </c>
      <c r="I1280" t="s">
        <v>2378</v>
      </c>
      <c r="J1280" t="s">
        <v>801</v>
      </c>
      <c r="K1280" t="s">
        <v>809</v>
      </c>
      <c r="L1280">
        <v>278.17</v>
      </c>
      <c r="M1280">
        <v>98.92</v>
      </c>
      <c r="N1280">
        <v>89.01</v>
      </c>
      <c r="O1280">
        <v>80.92</v>
      </c>
      <c r="P1280">
        <v>76.75</v>
      </c>
      <c r="Q1280">
        <v>41</v>
      </c>
      <c r="AU1280">
        <v>278.17</v>
      </c>
      <c r="AV1280">
        <v>98.92</v>
      </c>
      <c r="AW1280">
        <v>89.01</v>
      </c>
      <c r="AX1280">
        <v>80.92</v>
      </c>
      <c r="AY1280">
        <v>76.75</v>
      </c>
      <c r="BB1280">
        <v>41</v>
      </c>
    </row>
    <row r="1281" spans="1:54" x14ac:dyDescent="0.25">
      <c r="A1281" t="s">
        <v>2856</v>
      </c>
      <c r="B1281" s="216" t="str">
        <f t="shared" si="38"/>
        <v xml:space="preserve">W1539SRW     </v>
      </c>
      <c r="C1281" s="216" t="s">
        <v>1965</v>
      </c>
      <c r="D1281" s="216" t="str">
        <f t="shared" si="37"/>
        <v>W1539</v>
      </c>
      <c r="E1281" t="s">
        <v>710</v>
      </c>
      <c r="H1281" t="s">
        <v>2856</v>
      </c>
      <c r="I1281" t="s">
        <v>2378</v>
      </c>
      <c r="J1281" t="s">
        <v>801</v>
      </c>
      <c r="K1281" t="s">
        <v>809</v>
      </c>
      <c r="L1281">
        <v>289.02</v>
      </c>
      <c r="M1281">
        <v>102.78</v>
      </c>
      <c r="N1281">
        <v>92.49</v>
      </c>
      <c r="O1281">
        <v>84.08</v>
      </c>
      <c r="P1281">
        <v>79.739999999999995</v>
      </c>
      <c r="Q1281">
        <v>45</v>
      </c>
      <c r="AU1281">
        <v>289.02</v>
      </c>
      <c r="AV1281">
        <v>102.78</v>
      </c>
      <c r="AW1281">
        <v>92.49</v>
      </c>
      <c r="AX1281">
        <v>84.08</v>
      </c>
      <c r="AY1281">
        <v>79.739999999999995</v>
      </c>
      <c r="BB1281">
        <v>45</v>
      </c>
    </row>
    <row r="1282" spans="1:54" x14ac:dyDescent="0.25">
      <c r="A1282" t="s">
        <v>2857</v>
      </c>
      <c r="B1282" s="216" t="str">
        <f t="shared" si="38"/>
        <v xml:space="preserve">W1542SRW     </v>
      </c>
      <c r="C1282" s="216" t="s">
        <v>1966</v>
      </c>
      <c r="D1282" s="216" t="str">
        <f t="shared" si="37"/>
        <v>W1542</v>
      </c>
      <c r="E1282" t="s">
        <v>240</v>
      </c>
      <c r="H1282" t="s">
        <v>2857</v>
      </c>
      <c r="I1282" t="s">
        <v>2378</v>
      </c>
      <c r="J1282" t="s">
        <v>801</v>
      </c>
      <c r="K1282" t="s">
        <v>809</v>
      </c>
      <c r="L1282">
        <v>299.02</v>
      </c>
      <c r="M1282">
        <v>106.33</v>
      </c>
      <c r="N1282">
        <v>95.69</v>
      </c>
      <c r="O1282">
        <v>86.99</v>
      </c>
      <c r="P1282">
        <v>82.5</v>
      </c>
      <c r="Q1282">
        <v>47</v>
      </c>
      <c r="AU1282">
        <v>299.02</v>
      </c>
      <c r="AV1282">
        <v>106.33</v>
      </c>
      <c r="AW1282">
        <v>95.69</v>
      </c>
      <c r="AX1282">
        <v>86.99</v>
      </c>
      <c r="AY1282">
        <v>82.5</v>
      </c>
      <c r="BB1282">
        <v>47</v>
      </c>
    </row>
    <row r="1283" spans="1:54" x14ac:dyDescent="0.25">
      <c r="A1283" t="s">
        <v>2858</v>
      </c>
      <c r="B1283" s="216" t="str">
        <f t="shared" si="38"/>
        <v xml:space="preserve">W1830SRW     </v>
      </c>
      <c r="C1283" s="216" t="s">
        <v>1967</v>
      </c>
      <c r="D1283" s="216" t="str">
        <f t="shared" si="37"/>
        <v>W1830</v>
      </c>
      <c r="E1283" t="s">
        <v>207</v>
      </c>
      <c r="H1283" t="s">
        <v>2858</v>
      </c>
      <c r="I1283" t="s">
        <v>2378</v>
      </c>
      <c r="J1283" t="s">
        <v>801</v>
      </c>
      <c r="K1283" t="s">
        <v>809</v>
      </c>
      <c r="L1283">
        <v>278.83</v>
      </c>
      <c r="M1283">
        <v>99.15</v>
      </c>
      <c r="N1283">
        <v>89.23</v>
      </c>
      <c r="O1283">
        <v>81.11</v>
      </c>
      <c r="P1283">
        <v>76.930000000000007</v>
      </c>
      <c r="Q1283">
        <v>42</v>
      </c>
      <c r="AU1283">
        <v>278.83</v>
      </c>
      <c r="AV1283">
        <v>99.15</v>
      </c>
      <c r="AW1283">
        <v>89.23</v>
      </c>
      <c r="AX1283">
        <v>81.11</v>
      </c>
      <c r="AY1283">
        <v>76.930000000000007</v>
      </c>
      <c r="BB1283">
        <v>42</v>
      </c>
    </row>
    <row r="1284" spans="1:54" x14ac:dyDescent="0.25">
      <c r="A1284" t="s">
        <v>2859</v>
      </c>
      <c r="B1284" s="216" t="str">
        <f t="shared" si="38"/>
        <v xml:space="preserve">W1836SRW     </v>
      </c>
      <c r="C1284" s="216" t="s">
        <v>1968</v>
      </c>
      <c r="D1284" s="216" t="str">
        <f t="shared" si="37"/>
        <v>W1836</v>
      </c>
      <c r="E1284" t="s">
        <v>229</v>
      </c>
      <c r="H1284" t="s">
        <v>2859</v>
      </c>
      <c r="I1284" t="s">
        <v>2378</v>
      </c>
      <c r="J1284" t="s">
        <v>801</v>
      </c>
      <c r="K1284" t="s">
        <v>809</v>
      </c>
      <c r="L1284">
        <v>293.83999999999997</v>
      </c>
      <c r="M1284">
        <v>104.49</v>
      </c>
      <c r="N1284">
        <v>94.03</v>
      </c>
      <c r="O1284">
        <v>85.48</v>
      </c>
      <c r="P1284">
        <v>81.069999999999993</v>
      </c>
      <c r="Q1284">
        <v>46</v>
      </c>
      <c r="AU1284">
        <v>293.83999999999997</v>
      </c>
      <c r="AV1284">
        <v>104.49</v>
      </c>
      <c r="AW1284">
        <v>94.03</v>
      </c>
      <c r="AX1284">
        <v>85.48</v>
      </c>
      <c r="AY1284">
        <v>81.069999999999993</v>
      </c>
      <c r="BB1284">
        <v>46</v>
      </c>
    </row>
    <row r="1285" spans="1:54" x14ac:dyDescent="0.25">
      <c r="A1285" t="s">
        <v>2860</v>
      </c>
      <c r="B1285" s="216" t="str">
        <f t="shared" si="38"/>
        <v xml:space="preserve">W1839SRW     </v>
      </c>
      <c r="C1285" s="216" t="s">
        <v>1969</v>
      </c>
      <c r="D1285" s="216" t="str">
        <f t="shared" si="37"/>
        <v>W1839</v>
      </c>
      <c r="E1285" t="s">
        <v>711</v>
      </c>
      <c r="H1285" t="s">
        <v>2860</v>
      </c>
      <c r="I1285" t="s">
        <v>2378</v>
      </c>
      <c r="J1285" t="s">
        <v>801</v>
      </c>
      <c r="K1285" t="s">
        <v>809</v>
      </c>
      <c r="L1285">
        <v>311.42</v>
      </c>
      <c r="M1285">
        <v>110.74</v>
      </c>
      <c r="N1285">
        <v>99.65</v>
      </c>
      <c r="O1285">
        <v>90.59</v>
      </c>
      <c r="P1285">
        <v>85.92</v>
      </c>
      <c r="Q1285">
        <v>52</v>
      </c>
      <c r="AU1285">
        <v>311.42</v>
      </c>
      <c r="AV1285">
        <v>110.74</v>
      </c>
      <c r="AW1285">
        <v>99.65</v>
      </c>
      <c r="AX1285">
        <v>90.59</v>
      </c>
      <c r="AY1285">
        <v>85.92</v>
      </c>
      <c r="BB1285">
        <v>52</v>
      </c>
    </row>
    <row r="1286" spans="1:54" x14ac:dyDescent="0.25">
      <c r="A1286" t="s">
        <v>2861</v>
      </c>
      <c r="B1286" s="216" t="str">
        <f t="shared" si="38"/>
        <v xml:space="preserve">W1842SRW     </v>
      </c>
      <c r="C1286" s="216" t="s">
        <v>1970</v>
      </c>
      <c r="D1286" s="216" t="str">
        <f t="shared" si="37"/>
        <v>W1842</v>
      </c>
      <c r="E1286" t="s">
        <v>241</v>
      </c>
      <c r="H1286" t="s">
        <v>2861</v>
      </c>
      <c r="I1286" t="s">
        <v>2378</v>
      </c>
      <c r="J1286" t="s">
        <v>801</v>
      </c>
      <c r="K1286" t="s">
        <v>809</v>
      </c>
      <c r="L1286">
        <v>317.22000000000003</v>
      </c>
      <c r="M1286">
        <v>112.8</v>
      </c>
      <c r="N1286">
        <v>101.51</v>
      </c>
      <c r="O1286">
        <v>92.28</v>
      </c>
      <c r="P1286">
        <v>87.52</v>
      </c>
      <c r="Q1286">
        <v>53</v>
      </c>
      <c r="AU1286">
        <v>317.22000000000003</v>
      </c>
      <c r="AV1286">
        <v>112.8</v>
      </c>
      <c r="AW1286">
        <v>101.51</v>
      </c>
      <c r="AX1286">
        <v>92.28</v>
      </c>
      <c r="AY1286">
        <v>87.52</v>
      </c>
      <c r="BB1286">
        <v>53</v>
      </c>
    </row>
    <row r="1287" spans="1:54" x14ac:dyDescent="0.25">
      <c r="A1287" t="s">
        <v>2862</v>
      </c>
      <c r="B1287" s="216" t="str">
        <f t="shared" si="38"/>
        <v xml:space="preserve">W2130SRW     </v>
      </c>
      <c r="C1287" s="216" t="s">
        <v>1971</v>
      </c>
      <c r="D1287" s="216" t="str">
        <f t="shared" si="37"/>
        <v>W2130</v>
      </c>
      <c r="E1287" t="s">
        <v>208</v>
      </c>
      <c r="H1287" t="s">
        <v>2862</v>
      </c>
      <c r="I1287" t="s">
        <v>2378</v>
      </c>
      <c r="J1287" t="s">
        <v>801</v>
      </c>
      <c r="K1287" t="s">
        <v>809</v>
      </c>
      <c r="L1287">
        <v>292.93</v>
      </c>
      <c r="M1287">
        <v>104.17</v>
      </c>
      <c r="N1287">
        <v>93.74</v>
      </c>
      <c r="O1287">
        <v>85.21</v>
      </c>
      <c r="P1287">
        <v>80.819999999999993</v>
      </c>
      <c r="Q1287">
        <v>46</v>
      </c>
      <c r="AU1287">
        <v>292.93</v>
      </c>
      <c r="AV1287">
        <v>104.17</v>
      </c>
      <c r="AW1287">
        <v>93.74</v>
      </c>
      <c r="AX1287">
        <v>85.21</v>
      </c>
      <c r="AY1287">
        <v>80.819999999999993</v>
      </c>
      <c r="BB1287">
        <v>46</v>
      </c>
    </row>
    <row r="1288" spans="1:54" x14ac:dyDescent="0.25">
      <c r="A1288" t="s">
        <v>2863</v>
      </c>
      <c r="B1288" s="216" t="str">
        <f t="shared" si="38"/>
        <v xml:space="preserve">W2136SRW     </v>
      </c>
      <c r="C1288" s="216" t="s">
        <v>1972</v>
      </c>
      <c r="D1288" s="216" t="str">
        <f t="shared" si="37"/>
        <v>W2136</v>
      </c>
      <c r="E1288" t="s">
        <v>230</v>
      </c>
      <c r="H1288" t="s">
        <v>2863</v>
      </c>
      <c r="I1288" t="s">
        <v>2378</v>
      </c>
      <c r="J1288" t="s">
        <v>801</v>
      </c>
      <c r="K1288" t="s">
        <v>809</v>
      </c>
      <c r="L1288">
        <v>310.23</v>
      </c>
      <c r="M1288">
        <v>110.32</v>
      </c>
      <c r="N1288">
        <v>99.27</v>
      </c>
      <c r="O1288">
        <v>90.25</v>
      </c>
      <c r="P1288">
        <v>85.59</v>
      </c>
      <c r="Q1288">
        <v>51</v>
      </c>
      <c r="AU1288">
        <v>310.23</v>
      </c>
      <c r="AV1288">
        <v>110.32</v>
      </c>
      <c r="AW1288">
        <v>99.27</v>
      </c>
      <c r="AX1288">
        <v>90.25</v>
      </c>
      <c r="AY1288">
        <v>85.59</v>
      </c>
      <c r="BB1288">
        <v>51</v>
      </c>
    </row>
    <row r="1289" spans="1:54" x14ac:dyDescent="0.25">
      <c r="A1289" t="s">
        <v>2864</v>
      </c>
      <c r="B1289" s="216" t="str">
        <f t="shared" si="38"/>
        <v xml:space="preserve">W2139SRW     </v>
      </c>
      <c r="C1289" s="216" t="s">
        <v>1973</v>
      </c>
      <c r="D1289" s="216" t="str">
        <f t="shared" si="37"/>
        <v>W2139</v>
      </c>
      <c r="E1289" t="s">
        <v>712</v>
      </c>
      <c r="H1289" t="s">
        <v>2864</v>
      </c>
      <c r="I1289" t="s">
        <v>2378</v>
      </c>
      <c r="J1289" t="s">
        <v>801</v>
      </c>
      <c r="K1289" t="s">
        <v>809</v>
      </c>
      <c r="L1289">
        <v>335.24</v>
      </c>
      <c r="M1289">
        <v>119.21</v>
      </c>
      <c r="N1289">
        <v>107.28</v>
      </c>
      <c r="O1289">
        <v>97.52</v>
      </c>
      <c r="P1289">
        <v>92.49</v>
      </c>
      <c r="Q1289">
        <v>59</v>
      </c>
      <c r="AU1289">
        <v>335.24</v>
      </c>
      <c r="AV1289">
        <v>119.21</v>
      </c>
      <c r="AW1289">
        <v>107.28</v>
      </c>
      <c r="AX1289">
        <v>97.52</v>
      </c>
      <c r="AY1289">
        <v>92.49</v>
      </c>
      <c r="BB1289">
        <v>59</v>
      </c>
    </row>
    <row r="1290" spans="1:54" x14ac:dyDescent="0.25">
      <c r="A1290" t="s">
        <v>2865</v>
      </c>
      <c r="B1290" s="216" t="str">
        <f t="shared" si="38"/>
        <v xml:space="preserve">W2142SRW     </v>
      </c>
      <c r="C1290" s="216" t="s">
        <v>1974</v>
      </c>
      <c r="D1290" s="216" t="str">
        <f t="shared" ref="D1290:D1340" si="39">LEFT(C1290,LEN(C1290)-3)</f>
        <v>W2142</v>
      </c>
      <c r="E1290" t="s">
        <v>242</v>
      </c>
      <c r="H1290" t="s">
        <v>2865</v>
      </c>
      <c r="I1290" t="s">
        <v>2378</v>
      </c>
      <c r="J1290" t="s">
        <v>801</v>
      </c>
      <c r="K1290" t="s">
        <v>809</v>
      </c>
      <c r="L1290">
        <v>341.03</v>
      </c>
      <c r="M1290">
        <v>121.27</v>
      </c>
      <c r="N1290">
        <v>109.13</v>
      </c>
      <c r="O1290">
        <v>99.21</v>
      </c>
      <c r="P1290">
        <v>94.09</v>
      </c>
      <c r="Q1290">
        <v>60</v>
      </c>
      <c r="AU1290">
        <v>341.03</v>
      </c>
      <c r="AV1290">
        <v>121.27</v>
      </c>
      <c r="AW1290">
        <v>109.13</v>
      </c>
      <c r="AX1290">
        <v>99.21</v>
      </c>
      <c r="AY1290">
        <v>94.09</v>
      </c>
      <c r="BB1290">
        <v>60</v>
      </c>
    </row>
    <row r="1291" spans="1:54" x14ac:dyDescent="0.25">
      <c r="A1291" t="s">
        <v>2866</v>
      </c>
      <c r="B1291" s="216" t="str">
        <f t="shared" si="38"/>
        <v xml:space="preserve">W2430SRW     </v>
      </c>
      <c r="C1291" s="216" t="s">
        <v>1975</v>
      </c>
      <c r="D1291" s="216" t="str">
        <f t="shared" si="39"/>
        <v>W2430</v>
      </c>
      <c r="E1291" t="s">
        <v>209</v>
      </c>
      <c r="H1291" t="s">
        <v>2866</v>
      </c>
      <c r="I1291" t="s">
        <v>2378</v>
      </c>
      <c r="J1291" t="s">
        <v>801</v>
      </c>
      <c r="K1291" t="s">
        <v>809</v>
      </c>
      <c r="L1291">
        <v>355.19</v>
      </c>
      <c r="M1291">
        <v>126.31</v>
      </c>
      <c r="N1291">
        <v>113.66</v>
      </c>
      <c r="O1291">
        <v>103.33</v>
      </c>
      <c r="P1291">
        <v>98</v>
      </c>
      <c r="Q1291">
        <v>52</v>
      </c>
      <c r="AU1291">
        <v>355.19</v>
      </c>
      <c r="AV1291">
        <v>126.31</v>
      </c>
      <c r="AW1291">
        <v>113.66</v>
      </c>
      <c r="AX1291">
        <v>103.33</v>
      </c>
      <c r="AY1291">
        <v>98</v>
      </c>
      <c r="BB1291">
        <v>52</v>
      </c>
    </row>
    <row r="1292" spans="1:54" x14ac:dyDescent="0.25">
      <c r="A1292" t="s">
        <v>2867</v>
      </c>
      <c r="B1292" s="216" t="str">
        <f t="shared" si="38"/>
        <v xml:space="preserve">W2436SRW     </v>
      </c>
      <c r="C1292" s="216" t="s">
        <v>1976</v>
      </c>
      <c r="D1292" s="216" t="str">
        <f t="shared" si="39"/>
        <v>W2436</v>
      </c>
      <c r="E1292" t="s">
        <v>231</v>
      </c>
      <c r="H1292" t="s">
        <v>2867</v>
      </c>
      <c r="I1292" t="s">
        <v>2378</v>
      </c>
      <c r="J1292" t="s">
        <v>801</v>
      </c>
      <c r="K1292" t="s">
        <v>809</v>
      </c>
      <c r="L1292">
        <v>380.19</v>
      </c>
      <c r="M1292">
        <v>135.19999999999999</v>
      </c>
      <c r="N1292">
        <v>121.66</v>
      </c>
      <c r="O1292">
        <v>110.6</v>
      </c>
      <c r="P1292">
        <v>104.89</v>
      </c>
      <c r="Q1292">
        <v>57</v>
      </c>
      <c r="AU1292">
        <v>380.19</v>
      </c>
      <c r="AV1292">
        <v>135.19999999999999</v>
      </c>
      <c r="AW1292">
        <v>121.66</v>
      </c>
      <c r="AX1292">
        <v>110.6</v>
      </c>
      <c r="AY1292">
        <v>104.89</v>
      </c>
      <c r="BB1292">
        <v>57</v>
      </c>
    </row>
    <row r="1293" spans="1:54" x14ac:dyDescent="0.25">
      <c r="A1293" t="s">
        <v>2868</v>
      </c>
      <c r="B1293" s="216" t="str">
        <f t="shared" si="38"/>
        <v xml:space="preserve">W2439SRW     </v>
      </c>
      <c r="C1293" s="216" t="s">
        <v>1977</v>
      </c>
      <c r="D1293" s="216" t="str">
        <f t="shared" si="39"/>
        <v>W2439</v>
      </c>
      <c r="E1293" t="s">
        <v>713</v>
      </c>
      <c r="H1293" t="s">
        <v>2868</v>
      </c>
      <c r="I1293" t="s">
        <v>2378</v>
      </c>
      <c r="J1293" t="s">
        <v>801</v>
      </c>
      <c r="K1293" t="s">
        <v>809</v>
      </c>
      <c r="L1293">
        <v>399.72</v>
      </c>
      <c r="M1293">
        <v>142.13999999999999</v>
      </c>
      <c r="N1293">
        <v>127.91</v>
      </c>
      <c r="O1293">
        <v>116.28</v>
      </c>
      <c r="P1293">
        <v>110.28</v>
      </c>
      <c r="Q1293">
        <v>64</v>
      </c>
      <c r="AU1293">
        <v>399.72</v>
      </c>
      <c r="AV1293">
        <v>142.13999999999999</v>
      </c>
      <c r="AW1293">
        <v>127.91</v>
      </c>
      <c r="AX1293">
        <v>116.28</v>
      </c>
      <c r="AY1293">
        <v>110.28</v>
      </c>
      <c r="BB1293">
        <v>64</v>
      </c>
    </row>
    <row r="1294" spans="1:54" x14ac:dyDescent="0.25">
      <c r="A1294" t="s">
        <v>2869</v>
      </c>
      <c r="B1294" s="216" t="str">
        <f t="shared" si="38"/>
        <v xml:space="preserve">W2442SRW     </v>
      </c>
      <c r="C1294" s="216" t="s">
        <v>1978</v>
      </c>
      <c r="D1294" s="216" t="str">
        <f t="shared" si="39"/>
        <v>W2442</v>
      </c>
      <c r="E1294" t="s">
        <v>243</v>
      </c>
      <c r="H1294" t="s">
        <v>2869</v>
      </c>
      <c r="I1294" t="s">
        <v>2378</v>
      </c>
      <c r="J1294" t="s">
        <v>801</v>
      </c>
      <c r="K1294" t="s">
        <v>809</v>
      </c>
      <c r="L1294">
        <v>411.99</v>
      </c>
      <c r="M1294">
        <v>146.5</v>
      </c>
      <c r="N1294">
        <v>131.84</v>
      </c>
      <c r="O1294">
        <v>119.85</v>
      </c>
      <c r="P1294">
        <v>113.67</v>
      </c>
      <c r="Q1294">
        <v>68</v>
      </c>
      <c r="AU1294">
        <v>411.99</v>
      </c>
      <c r="AV1294">
        <v>146.5</v>
      </c>
      <c r="AW1294">
        <v>131.84</v>
      </c>
      <c r="AX1294">
        <v>119.85</v>
      </c>
      <c r="AY1294">
        <v>113.67</v>
      </c>
      <c r="BB1294">
        <v>68</v>
      </c>
    </row>
    <row r="1295" spans="1:54" x14ac:dyDescent="0.25">
      <c r="A1295" t="s">
        <v>2870</v>
      </c>
      <c r="B1295" s="216" t="str">
        <f t="shared" si="38"/>
        <v xml:space="preserve">W2730SRW     </v>
      </c>
      <c r="C1295" s="216" t="s">
        <v>1979</v>
      </c>
      <c r="D1295" s="216" t="str">
        <f t="shared" si="39"/>
        <v>W2730</v>
      </c>
      <c r="E1295" t="s">
        <v>210</v>
      </c>
      <c r="H1295" t="s">
        <v>2870</v>
      </c>
      <c r="I1295" t="s">
        <v>2378</v>
      </c>
      <c r="J1295" t="s">
        <v>801</v>
      </c>
      <c r="K1295" t="s">
        <v>809</v>
      </c>
      <c r="L1295">
        <v>369.29</v>
      </c>
      <c r="M1295">
        <v>131.32</v>
      </c>
      <c r="N1295">
        <v>118.17</v>
      </c>
      <c r="O1295">
        <v>107.43</v>
      </c>
      <c r="P1295">
        <v>101.89</v>
      </c>
      <c r="Q1295">
        <v>56</v>
      </c>
      <c r="AU1295">
        <v>369.29</v>
      </c>
      <c r="AV1295">
        <v>131.32</v>
      </c>
      <c r="AW1295">
        <v>118.17</v>
      </c>
      <c r="AX1295">
        <v>107.43</v>
      </c>
      <c r="AY1295">
        <v>101.89</v>
      </c>
      <c r="BB1295">
        <v>56</v>
      </c>
    </row>
    <row r="1296" spans="1:54" x14ac:dyDescent="0.25">
      <c r="A1296" t="s">
        <v>2871</v>
      </c>
      <c r="B1296" s="216" t="str">
        <f t="shared" si="38"/>
        <v xml:space="preserve">W2736SRW     </v>
      </c>
      <c r="C1296" s="216" t="s">
        <v>1980</v>
      </c>
      <c r="D1296" s="216" t="str">
        <f t="shared" si="39"/>
        <v>W2736</v>
      </c>
      <c r="E1296" t="s">
        <v>232</v>
      </c>
      <c r="H1296" t="s">
        <v>2871</v>
      </c>
      <c r="I1296" t="s">
        <v>2378</v>
      </c>
      <c r="J1296" t="s">
        <v>801</v>
      </c>
      <c r="K1296" t="s">
        <v>809</v>
      </c>
      <c r="L1296">
        <v>400.07</v>
      </c>
      <c r="M1296">
        <v>142.27000000000001</v>
      </c>
      <c r="N1296">
        <v>128.02000000000001</v>
      </c>
      <c r="O1296">
        <v>116.38</v>
      </c>
      <c r="P1296">
        <v>110.38</v>
      </c>
      <c r="Q1296">
        <v>63</v>
      </c>
      <c r="AU1296">
        <v>400.07</v>
      </c>
      <c r="AV1296">
        <v>142.27000000000001</v>
      </c>
      <c r="AW1296">
        <v>128.02000000000001</v>
      </c>
      <c r="AX1296">
        <v>116.38</v>
      </c>
      <c r="AY1296">
        <v>110.38</v>
      </c>
      <c r="BB1296">
        <v>63</v>
      </c>
    </row>
    <row r="1297" spans="1:54" x14ac:dyDescent="0.25">
      <c r="A1297" t="s">
        <v>2872</v>
      </c>
      <c r="B1297" s="216" t="str">
        <f t="shared" si="38"/>
        <v xml:space="preserve">W2739SRW     </v>
      </c>
      <c r="C1297" s="216" t="s">
        <v>1981</v>
      </c>
      <c r="D1297" s="216" t="str">
        <f t="shared" si="39"/>
        <v>W2739</v>
      </c>
      <c r="E1297" t="s">
        <v>714</v>
      </c>
      <c r="H1297" t="s">
        <v>2872</v>
      </c>
      <c r="I1297" t="s">
        <v>2378</v>
      </c>
      <c r="J1297" t="s">
        <v>801</v>
      </c>
      <c r="K1297" t="s">
        <v>809</v>
      </c>
      <c r="L1297">
        <v>421.92</v>
      </c>
      <c r="M1297">
        <v>150.04</v>
      </c>
      <c r="N1297">
        <v>135.01</v>
      </c>
      <c r="O1297">
        <v>122.74</v>
      </c>
      <c r="P1297">
        <v>116.41</v>
      </c>
      <c r="Q1297">
        <v>71</v>
      </c>
      <c r="AU1297">
        <v>421.92</v>
      </c>
      <c r="AV1297">
        <v>150.04</v>
      </c>
      <c r="AW1297">
        <v>135.01</v>
      </c>
      <c r="AX1297">
        <v>122.74</v>
      </c>
      <c r="AY1297">
        <v>116.41</v>
      </c>
      <c r="BB1297">
        <v>71</v>
      </c>
    </row>
    <row r="1298" spans="1:54" x14ac:dyDescent="0.25">
      <c r="A1298" t="s">
        <v>2873</v>
      </c>
      <c r="B1298" s="216" t="str">
        <f t="shared" si="38"/>
        <v xml:space="preserve">W2742SRW     </v>
      </c>
      <c r="C1298" s="216" t="s">
        <v>1982</v>
      </c>
      <c r="D1298" s="216" t="str">
        <f t="shared" si="39"/>
        <v>W2742</v>
      </c>
      <c r="E1298" t="s">
        <v>244</v>
      </c>
      <c r="H1298" t="s">
        <v>2873</v>
      </c>
      <c r="I1298" t="s">
        <v>2378</v>
      </c>
      <c r="J1298" t="s">
        <v>801</v>
      </c>
      <c r="K1298" t="s">
        <v>809</v>
      </c>
      <c r="L1298">
        <v>435.98</v>
      </c>
      <c r="M1298">
        <v>155.03</v>
      </c>
      <c r="N1298">
        <v>139.51</v>
      </c>
      <c r="O1298">
        <v>126.83</v>
      </c>
      <c r="P1298">
        <v>120.29</v>
      </c>
      <c r="Q1298">
        <v>74</v>
      </c>
      <c r="AU1298">
        <v>435.98</v>
      </c>
      <c r="AV1298">
        <v>155.03</v>
      </c>
      <c r="AW1298">
        <v>139.51</v>
      </c>
      <c r="AX1298">
        <v>126.83</v>
      </c>
      <c r="AY1298">
        <v>120.29</v>
      </c>
      <c r="BB1298">
        <v>74</v>
      </c>
    </row>
    <row r="1299" spans="1:54" x14ac:dyDescent="0.25">
      <c r="A1299" t="s">
        <v>2874</v>
      </c>
      <c r="B1299" s="216" t="str">
        <f t="shared" si="38"/>
        <v xml:space="preserve">W3012SRW     </v>
      </c>
      <c r="C1299" s="216" t="s">
        <v>1984</v>
      </c>
      <c r="D1299" s="216" t="str">
        <f t="shared" si="39"/>
        <v>W3012</v>
      </c>
      <c r="E1299" t="s">
        <v>152</v>
      </c>
      <c r="H1299" t="s">
        <v>2874</v>
      </c>
      <c r="I1299" t="s">
        <v>2378</v>
      </c>
      <c r="J1299" t="s">
        <v>801</v>
      </c>
      <c r="K1299" t="s">
        <v>809</v>
      </c>
      <c r="L1299">
        <v>275.48</v>
      </c>
      <c r="M1299">
        <v>97.96</v>
      </c>
      <c r="N1299">
        <v>88.15</v>
      </c>
      <c r="O1299">
        <v>80.14</v>
      </c>
      <c r="P1299">
        <v>76.010000000000005</v>
      </c>
      <c r="Q1299">
        <v>31</v>
      </c>
      <c r="AU1299">
        <v>275.48</v>
      </c>
      <c r="AV1299">
        <v>97.96</v>
      </c>
      <c r="AW1299">
        <v>88.15</v>
      </c>
      <c r="AX1299">
        <v>80.14</v>
      </c>
      <c r="AY1299">
        <v>76.010000000000005</v>
      </c>
      <c r="BB1299">
        <v>31</v>
      </c>
    </row>
    <row r="1300" spans="1:54" x14ac:dyDescent="0.25">
      <c r="A1300" t="s">
        <v>2875</v>
      </c>
      <c r="B1300" s="216" t="str">
        <f t="shared" si="38"/>
        <v xml:space="preserve">W301224SRW   </v>
      </c>
      <c r="C1300" s="216" t="s">
        <v>1983</v>
      </c>
      <c r="D1300" s="216" t="str">
        <f t="shared" si="39"/>
        <v>W301224</v>
      </c>
      <c r="E1300" t="s">
        <v>182</v>
      </c>
      <c r="H1300" t="s">
        <v>2875</v>
      </c>
      <c r="I1300" t="s">
        <v>2378</v>
      </c>
      <c r="J1300" t="s">
        <v>801</v>
      </c>
      <c r="K1300" t="s">
        <v>809</v>
      </c>
      <c r="L1300">
        <v>313.3</v>
      </c>
      <c r="M1300">
        <v>111.41</v>
      </c>
      <c r="N1300">
        <v>100.26</v>
      </c>
      <c r="O1300">
        <v>91.14</v>
      </c>
      <c r="P1300">
        <v>86.44</v>
      </c>
      <c r="Q1300">
        <v>48</v>
      </c>
      <c r="AU1300">
        <v>313.3</v>
      </c>
      <c r="AV1300">
        <v>111.41</v>
      </c>
      <c r="AW1300">
        <v>100.26</v>
      </c>
      <c r="AX1300">
        <v>91.14</v>
      </c>
      <c r="AY1300">
        <v>86.44</v>
      </c>
      <c r="BB1300">
        <v>48</v>
      </c>
    </row>
    <row r="1301" spans="1:54" x14ac:dyDescent="0.25">
      <c r="A1301" t="s">
        <v>2876</v>
      </c>
      <c r="B1301" s="216" t="str">
        <f t="shared" si="38"/>
        <v xml:space="preserve">W3015SRW     </v>
      </c>
      <c r="C1301" s="216" t="s">
        <v>1986</v>
      </c>
      <c r="D1301" s="216" t="str">
        <f t="shared" si="39"/>
        <v>W3015</v>
      </c>
      <c r="E1301" t="s">
        <v>160</v>
      </c>
      <c r="H1301" t="s">
        <v>2876</v>
      </c>
      <c r="I1301" t="s">
        <v>2378</v>
      </c>
      <c r="J1301" t="s">
        <v>801</v>
      </c>
      <c r="K1301" t="s">
        <v>809</v>
      </c>
      <c r="L1301">
        <v>287.13</v>
      </c>
      <c r="M1301">
        <v>102.1</v>
      </c>
      <c r="N1301">
        <v>91.88</v>
      </c>
      <c r="O1301">
        <v>83.53</v>
      </c>
      <c r="P1301">
        <v>79.22</v>
      </c>
      <c r="Q1301">
        <v>34</v>
      </c>
      <c r="AU1301">
        <v>287.13</v>
      </c>
      <c r="AV1301">
        <v>102.1</v>
      </c>
      <c r="AW1301">
        <v>91.88</v>
      </c>
      <c r="AX1301">
        <v>83.53</v>
      </c>
      <c r="AY1301">
        <v>79.22</v>
      </c>
      <c r="BB1301">
        <v>34</v>
      </c>
    </row>
    <row r="1302" spans="1:54" x14ac:dyDescent="0.25">
      <c r="A1302" t="s">
        <v>2877</v>
      </c>
      <c r="B1302" s="216" t="str">
        <f t="shared" si="38"/>
        <v xml:space="preserve">W301524SRW   </v>
      </c>
      <c r="C1302" s="216" t="s">
        <v>1985</v>
      </c>
      <c r="D1302" s="216" t="str">
        <f t="shared" si="39"/>
        <v>W301524</v>
      </c>
      <c r="E1302" t="s">
        <v>183</v>
      </c>
      <c r="H1302" t="s">
        <v>2877</v>
      </c>
      <c r="I1302" t="s">
        <v>2378</v>
      </c>
      <c r="J1302" t="s">
        <v>801</v>
      </c>
      <c r="K1302" t="s">
        <v>809</v>
      </c>
      <c r="L1302">
        <v>322.39</v>
      </c>
      <c r="M1302">
        <v>114.64</v>
      </c>
      <c r="N1302">
        <v>103.17</v>
      </c>
      <c r="O1302">
        <v>93.78</v>
      </c>
      <c r="P1302">
        <v>88.95</v>
      </c>
      <c r="Q1302">
        <v>51</v>
      </c>
      <c r="AU1302">
        <v>322.39</v>
      </c>
      <c r="AV1302">
        <v>114.64</v>
      </c>
      <c r="AW1302">
        <v>103.17</v>
      </c>
      <c r="AX1302">
        <v>93.78</v>
      </c>
      <c r="AY1302">
        <v>88.95</v>
      </c>
      <c r="BB1302">
        <v>51</v>
      </c>
    </row>
    <row r="1303" spans="1:54" x14ac:dyDescent="0.25">
      <c r="A1303" t="s">
        <v>2878</v>
      </c>
      <c r="B1303" s="216" t="str">
        <f t="shared" si="38"/>
        <v xml:space="preserve">W3018SRW     </v>
      </c>
      <c r="C1303" s="216" t="s">
        <v>1988</v>
      </c>
      <c r="D1303" s="216" t="str">
        <f t="shared" si="39"/>
        <v>W3018</v>
      </c>
      <c r="E1303" t="s">
        <v>169</v>
      </c>
      <c r="H1303" t="s">
        <v>2878</v>
      </c>
      <c r="I1303" t="s">
        <v>2378</v>
      </c>
      <c r="J1303" t="s">
        <v>801</v>
      </c>
      <c r="K1303" t="s">
        <v>809</v>
      </c>
      <c r="L1303">
        <v>306.26</v>
      </c>
      <c r="M1303">
        <v>108.91</v>
      </c>
      <c r="N1303">
        <v>98</v>
      </c>
      <c r="O1303">
        <v>89.09</v>
      </c>
      <c r="P1303">
        <v>84.5</v>
      </c>
      <c r="Q1303">
        <v>38</v>
      </c>
      <c r="AU1303">
        <v>306.26</v>
      </c>
      <c r="AV1303">
        <v>108.91</v>
      </c>
      <c r="AW1303">
        <v>98</v>
      </c>
      <c r="AX1303">
        <v>89.09</v>
      </c>
      <c r="AY1303">
        <v>84.5</v>
      </c>
      <c r="BB1303">
        <v>38</v>
      </c>
    </row>
    <row r="1304" spans="1:54" x14ac:dyDescent="0.25">
      <c r="A1304" t="s">
        <v>2879</v>
      </c>
      <c r="B1304" s="216" t="str">
        <f t="shared" si="38"/>
        <v xml:space="preserve">W301824SRW   </v>
      </c>
      <c r="C1304" s="216" t="s">
        <v>1987</v>
      </c>
      <c r="D1304" s="216" t="str">
        <f t="shared" si="39"/>
        <v>W301824</v>
      </c>
      <c r="E1304" t="s">
        <v>715</v>
      </c>
      <c r="H1304" t="s">
        <v>2879</v>
      </c>
      <c r="I1304" t="s">
        <v>2378</v>
      </c>
      <c r="J1304" t="s">
        <v>801</v>
      </c>
      <c r="K1304" t="s">
        <v>809</v>
      </c>
      <c r="L1304">
        <v>344.61</v>
      </c>
      <c r="M1304">
        <v>122.54</v>
      </c>
      <c r="N1304">
        <v>110.28</v>
      </c>
      <c r="O1304">
        <v>100.25</v>
      </c>
      <c r="P1304">
        <v>95.08</v>
      </c>
      <c r="Q1304">
        <v>56</v>
      </c>
      <c r="AU1304">
        <v>344.61</v>
      </c>
      <c r="AV1304">
        <v>122.54</v>
      </c>
      <c r="AW1304">
        <v>110.28</v>
      </c>
      <c r="AX1304">
        <v>100.25</v>
      </c>
      <c r="AY1304">
        <v>95.08</v>
      </c>
      <c r="BB1304">
        <v>56</v>
      </c>
    </row>
    <row r="1305" spans="1:54" x14ac:dyDescent="0.25">
      <c r="A1305" t="s">
        <v>2880</v>
      </c>
      <c r="B1305" s="216" t="str">
        <f t="shared" si="38"/>
        <v xml:space="preserve">W3021SRW     </v>
      </c>
      <c r="C1305" s="216" t="s">
        <v>1990</v>
      </c>
      <c r="D1305" s="216" t="str">
        <f t="shared" si="39"/>
        <v>W3021</v>
      </c>
      <c r="E1305" t="s">
        <v>175</v>
      </c>
      <c r="H1305" t="s">
        <v>2880</v>
      </c>
      <c r="I1305" t="s">
        <v>2378</v>
      </c>
      <c r="J1305" t="s">
        <v>801</v>
      </c>
      <c r="K1305" t="s">
        <v>809</v>
      </c>
      <c r="L1305">
        <v>331.53</v>
      </c>
      <c r="M1305">
        <v>117.89</v>
      </c>
      <c r="N1305">
        <v>106.09</v>
      </c>
      <c r="O1305">
        <v>96.44</v>
      </c>
      <c r="P1305">
        <v>91.47</v>
      </c>
      <c r="Q1305">
        <v>46</v>
      </c>
      <c r="AU1305">
        <v>331.53</v>
      </c>
      <c r="AV1305">
        <v>117.89</v>
      </c>
      <c r="AW1305">
        <v>106.09</v>
      </c>
      <c r="AX1305">
        <v>96.44</v>
      </c>
      <c r="AY1305">
        <v>91.47</v>
      </c>
      <c r="BB1305">
        <v>46</v>
      </c>
    </row>
    <row r="1306" spans="1:54" x14ac:dyDescent="0.25">
      <c r="A1306" t="s">
        <v>2881</v>
      </c>
      <c r="B1306" s="216" t="str">
        <f t="shared" si="38"/>
        <v xml:space="preserve">W302124SRW   </v>
      </c>
      <c r="C1306" s="216" t="s">
        <v>1989</v>
      </c>
      <c r="D1306" s="216" t="str">
        <f t="shared" si="39"/>
        <v>W302124</v>
      </c>
      <c r="E1306" t="s">
        <v>716</v>
      </c>
      <c r="H1306" t="s">
        <v>2881</v>
      </c>
      <c r="I1306" t="s">
        <v>2378</v>
      </c>
      <c r="J1306" t="s">
        <v>801</v>
      </c>
      <c r="K1306" t="s">
        <v>809</v>
      </c>
      <c r="L1306">
        <v>363.58</v>
      </c>
      <c r="M1306">
        <v>129.29</v>
      </c>
      <c r="N1306">
        <v>116.35</v>
      </c>
      <c r="O1306">
        <v>105.77</v>
      </c>
      <c r="P1306">
        <v>100.31</v>
      </c>
      <c r="Q1306">
        <v>61</v>
      </c>
      <c r="AU1306">
        <v>363.58</v>
      </c>
      <c r="AV1306">
        <v>129.29</v>
      </c>
      <c r="AW1306">
        <v>116.35</v>
      </c>
      <c r="AX1306">
        <v>105.77</v>
      </c>
      <c r="AY1306">
        <v>100.31</v>
      </c>
      <c r="BB1306">
        <v>61</v>
      </c>
    </row>
    <row r="1307" spans="1:54" x14ac:dyDescent="0.25">
      <c r="A1307" t="s">
        <v>2882</v>
      </c>
      <c r="B1307" s="216" t="str">
        <f t="shared" si="38"/>
        <v xml:space="preserve">W3024SRW     </v>
      </c>
      <c r="C1307" s="216" t="s">
        <v>1992</v>
      </c>
      <c r="D1307" s="216" t="str">
        <f t="shared" si="39"/>
        <v>W3024</v>
      </c>
      <c r="E1307" t="s">
        <v>184</v>
      </c>
      <c r="H1307" t="s">
        <v>2882</v>
      </c>
      <c r="I1307" t="s">
        <v>2378</v>
      </c>
      <c r="J1307" t="s">
        <v>801</v>
      </c>
      <c r="K1307" t="s">
        <v>809</v>
      </c>
      <c r="L1307">
        <v>345.61</v>
      </c>
      <c r="M1307">
        <v>122.9</v>
      </c>
      <c r="N1307">
        <v>110.6</v>
      </c>
      <c r="O1307">
        <v>100.54</v>
      </c>
      <c r="P1307">
        <v>95.35</v>
      </c>
      <c r="Q1307">
        <v>49</v>
      </c>
      <c r="AU1307">
        <v>345.61</v>
      </c>
      <c r="AV1307">
        <v>122.9</v>
      </c>
      <c r="AW1307">
        <v>110.6</v>
      </c>
      <c r="AX1307">
        <v>100.54</v>
      </c>
      <c r="AY1307">
        <v>95.35</v>
      </c>
      <c r="BB1307">
        <v>49</v>
      </c>
    </row>
    <row r="1308" spans="1:54" x14ac:dyDescent="0.25">
      <c r="A1308" t="s">
        <v>2883</v>
      </c>
      <c r="B1308" s="216" t="str">
        <f t="shared" si="38"/>
        <v xml:space="preserve">W302424SRW   </v>
      </c>
      <c r="C1308" s="216" t="s">
        <v>1991</v>
      </c>
      <c r="D1308" s="216" t="str">
        <f t="shared" si="39"/>
        <v>W302424</v>
      </c>
      <c r="E1308" t="s">
        <v>717</v>
      </c>
      <c r="H1308" t="s">
        <v>2883</v>
      </c>
      <c r="I1308" t="s">
        <v>2378</v>
      </c>
      <c r="J1308" t="s">
        <v>801</v>
      </c>
      <c r="K1308" t="s">
        <v>809</v>
      </c>
      <c r="L1308">
        <v>379.94</v>
      </c>
      <c r="M1308">
        <v>135.11000000000001</v>
      </c>
      <c r="N1308">
        <v>121.58</v>
      </c>
      <c r="O1308">
        <v>110.53</v>
      </c>
      <c r="P1308">
        <v>104.83</v>
      </c>
      <c r="Q1308">
        <v>66</v>
      </c>
      <c r="AU1308">
        <v>379.94</v>
      </c>
      <c r="AV1308">
        <v>135.11000000000001</v>
      </c>
      <c r="AW1308">
        <v>121.58</v>
      </c>
      <c r="AX1308">
        <v>110.53</v>
      </c>
      <c r="AY1308">
        <v>104.83</v>
      </c>
      <c r="BB1308">
        <v>66</v>
      </c>
    </row>
    <row r="1309" spans="1:54" x14ac:dyDescent="0.25">
      <c r="A1309" t="s">
        <v>2884</v>
      </c>
      <c r="B1309" s="216" t="str">
        <f t="shared" si="38"/>
        <v xml:space="preserve">W3030SRW     </v>
      </c>
      <c r="C1309" s="216" t="s">
        <v>1993</v>
      </c>
      <c r="D1309" s="216" t="str">
        <f t="shared" si="39"/>
        <v>W3030</v>
      </c>
      <c r="E1309" t="s">
        <v>211</v>
      </c>
      <c r="H1309" t="s">
        <v>2884</v>
      </c>
      <c r="I1309" t="s">
        <v>2378</v>
      </c>
      <c r="J1309" t="s">
        <v>801</v>
      </c>
      <c r="K1309" t="s">
        <v>809</v>
      </c>
      <c r="L1309">
        <v>391.53</v>
      </c>
      <c r="M1309">
        <v>139.22999999999999</v>
      </c>
      <c r="N1309">
        <v>125.29</v>
      </c>
      <c r="O1309">
        <v>113.9</v>
      </c>
      <c r="P1309">
        <v>108.02</v>
      </c>
      <c r="Q1309">
        <v>62</v>
      </c>
      <c r="AU1309">
        <v>391.53</v>
      </c>
      <c r="AV1309">
        <v>139.22999999999999</v>
      </c>
      <c r="AW1309">
        <v>125.29</v>
      </c>
      <c r="AX1309">
        <v>113.9</v>
      </c>
      <c r="AY1309">
        <v>108.02</v>
      </c>
      <c r="BB1309">
        <v>62</v>
      </c>
    </row>
    <row r="1310" spans="1:54" x14ac:dyDescent="0.25">
      <c r="A1310" t="s">
        <v>2885</v>
      </c>
      <c r="B1310" s="216" t="str">
        <f t="shared" si="38"/>
        <v xml:space="preserve">W3036SRW     </v>
      </c>
      <c r="C1310" s="216" t="s">
        <v>1994</v>
      </c>
      <c r="D1310" s="216" t="str">
        <f t="shared" si="39"/>
        <v>W3036</v>
      </c>
      <c r="E1310" t="s">
        <v>233</v>
      </c>
      <c r="H1310" t="s">
        <v>2885</v>
      </c>
      <c r="I1310" t="s">
        <v>2378</v>
      </c>
      <c r="J1310" t="s">
        <v>801</v>
      </c>
      <c r="K1310" t="s">
        <v>809</v>
      </c>
      <c r="L1310">
        <v>416.54</v>
      </c>
      <c r="M1310">
        <v>148.12</v>
      </c>
      <c r="N1310">
        <v>133.29</v>
      </c>
      <c r="O1310">
        <v>121.17</v>
      </c>
      <c r="P1310">
        <v>114.92</v>
      </c>
      <c r="Q1310">
        <v>68</v>
      </c>
      <c r="AU1310">
        <v>416.54</v>
      </c>
      <c r="AV1310">
        <v>148.12</v>
      </c>
      <c r="AW1310">
        <v>133.29</v>
      </c>
      <c r="AX1310">
        <v>121.17</v>
      </c>
      <c r="AY1310">
        <v>114.92</v>
      </c>
      <c r="BB1310">
        <v>68</v>
      </c>
    </row>
    <row r="1311" spans="1:54" x14ac:dyDescent="0.25">
      <c r="A1311" t="s">
        <v>2886</v>
      </c>
      <c r="B1311" s="216" t="str">
        <f t="shared" si="38"/>
        <v xml:space="preserve">W3039SRW     </v>
      </c>
      <c r="C1311" s="216" t="s">
        <v>1995</v>
      </c>
      <c r="D1311" s="216" t="str">
        <f t="shared" si="39"/>
        <v>W3039</v>
      </c>
      <c r="E1311" t="s">
        <v>718</v>
      </c>
      <c r="H1311" t="s">
        <v>2886</v>
      </c>
      <c r="I1311" t="s">
        <v>2378</v>
      </c>
      <c r="J1311" t="s">
        <v>801</v>
      </c>
      <c r="K1311" t="s">
        <v>809</v>
      </c>
      <c r="L1311">
        <v>440.04</v>
      </c>
      <c r="M1311">
        <v>156.47999999999999</v>
      </c>
      <c r="N1311">
        <v>140.81</v>
      </c>
      <c r="O1311">
        <v>128.01</v>
      </c>
      <c r="P1311">
        <v>121.41</v>
      </c>
      <c r="Q1311">
        <v>76</v>
      </c>
      <c r="AU1311">
        <v>440.04</v>
      </c>
      <c r="AV1311">
        <v>156.47999999999999</v>
      </c>
      <c r="AW1311">
        <v>140.81</v>
      </c>
      <c r="AX1311">
        <v>128.01</v>
      </c>
      <c r="AY1311">
        <v>121.41</v>
      </c>
      <c r="BB1311">
        <v>76</v>
      </c>
    </row>
    <row r="1312" spans="1:54" x14ac:dyDescent="0.25">
      <c r="A1312" t="s">
        <v>2887</v>
      </c>
      <c r="B1312" s="216" t="str">
        <f t="shared" si="38"/>
        <v xml:space="preserve">W3042SRW     </v>
      </c>
      <c r="C1312" s="216" t="s">
        <v>1996</v>
      </c>
      <c r="D1312" s="216" t="str">
        <f t="shared" si="39"/>
        <v>W3042</v>
      </c>
      <c r="E1312" t="s">
        <v>245</v>
      </c>
      <c r="H1312" t="s">
        <v>2887</v>
      </c>
      <c r="I1312" t="s">
        <v>2378</v>
      </c>
      <c r="J1312" t="s">
        <v>801</v>
      </c>
      <c r="K1312" t="s">
        <v>809</v>
      </c>
      <c r="L1312">
        <v>452.54</v>
      </c>
      <c r="M1312">
        <v>160.91999999999999</v>
      </c>
      <c r="N1312">
        <v>144.81</v>
      </c>
      <c r="O1312">
        <v>131.63999999999999</v>
      </c>
      <c r="P1312">
        <v>124.86</v>
      </c>
      <c r="Q1312">
        <v>79</v>
      </c>
      <c r="AU1312">
        <v>452.54</v>
      </c>
      <c r="AV1312">
        <v>160.91999999999999</v>
      </c>
      <c r="AW1312">
        <v>144.81</v>
      </c>
      <c r="AX1312">
        <v>131.63999999999999</v>
      </c>
      <c r="AY1312">
        <v>124.86</v>
      </c>
      <c r="BB1312">
        <v>79</v>
      </c>
    </row>
    <row r="1313" spans="1:54" x14ac:dyDescent="0.25">
      <c r="A1313" t="s">
        <v>2888</v>
      </c>
      <c r="B1313" s="216" t="str">
        <f t="shared" si="38"/>
        <v xml:space="preserve">W3312SRW     </v>
      </c>
      <c r="C1313" s="216" t="s">
        <v>1998</v>
      </c>
      <c r="D1313" s="216" t="str">
        <f t="shared" si="39"/>
        <v>W3312</v>
      </c>
      <c r="E1313" t="s">
        <v>153</v>
      </c>
      <c r="H1313" t="s">
        <v>2888</v>
      </c>
      <c r="I1313" t="s">
        <v>2378</v>
      </c>
      <c r="J1313" t="s">
        <v>801</v>
      </c>
      <c r="K1313" t="s">
        <v>809</v>
      </c>
      <c r="L1313">
        <v>285.48</v>
      </c>
      <c r="M1313">
        <v>101.52</v>
      </c>
      <c r="N1313">
        <v>91.35</v>
      </c>
      <c r="O1313">
        <v>83.05</v>
      </c>
      <c r="P1313">
        <v>78.760000000000005</v>
      </c>
      <c r="Q1313">
        <v>33</v>
      </c>
      <c r="AU1313">
        <v>285.48</v>
      </c>
      <c r="AV1313">
        <v>101.52</v>
      </c>
      <c r="AW1313">
        <v>91.35</v>
      </c>
      <c r="AX1313">
        <v>83.05</v>
      </c>
      <c r="AY1313">
        <v>78.760000000000005</v>
      </c>
      <c r="BB1313">
        <v>33</v>
      </c>
    </row>
    <row r="1314" spans="1:54" x14ac:dyDescent="0.25">
      <c r="A1314" t="s">
        <v>2889</v>
      </c>
      <c r="B1314" s="216" t="str">
        <f t="shared" si="38"/>
        <v xml:space="preserve">W331224SRW   </v>
      </c>
      <c r="C1314" s="216" t="s">
        <v>1997</v>
      </c>
      <c r="D1314" s="216" t="str">
        <f t="shared" si="39"/>
        <v>W331224</v>
      </c>
      <c r="E1314" t="s">
        <v>185</v>
      </c>
      <c r="H1314" t="s">
        <v>2889</v>
      </c>
      <c r="I1314" t="s">
        <v>2378</v>
      </c>
      <c r="J1314" t="s">
        <v>801</v>
      </c>
      <c r="K1314" t="s">
        <v>809</v>
      </c>
      <c r="L1314">
        <v>321.41000000000003</v>
      </c>
      <c r="M1314">
        <v>114.29</v>
      </c>
      <c r="N1314">
        <v>102.85</v>
      </c>
      <c r="O1314">
        <v>93.5</v>
      </c>
      <c r="P1314">
        <v>88.68</v>
      </c>
      <c r="Q1314">
        <v>51</v>
      </c>
      <c r="AU1314">
        <v>321.41000000000003</v>
      </c>
      <c r="AV1314">
        <v>114.29</v>
      </c>
      <c r="AW1314">
        <v>102.85</v>
      </c>
      <c r="AX1314">
        <v>93.5</v>
      </c>
      <c r="AY1314">
        <v>88.68</v>
      </c>
      <c r="BB1314">
        <v>51</v>
      </c>
    </row>
    <row r="1315" spans="1:54" x14ac:dyDescent="0.25">
      <c r="A1315" t="s">
        <v>2890</v>
      </c>
      <c r="B1315" s="216" t="str">
        <f t="shared" si="38"/>
        <v xml:space="preserve">W3315SRW     </v>
      </c>
      <c r="C1315" s="216" t="s">
        <v>2000</v>
      </c>
      <c r="D1315" s="216" t="str">
        <f t="shared" si="39"/>
        <v>W3315</v>
      </c>
      <c r="E1315" t="s">
        <v>161</v>
      </c>
      <c r="H1315" t="s">
        <v>2890</v>
      </c>
      <c r="I1315" t="s">
        <v>2378</v>
      </c>
      <c r="J1315" t="s">
        <v>801</v>
      </c>
      <c r="K1315" t="s">
        <v>809</v>
      </c>
      <c r="L1315">
        <v>297.13</v>
      </c>
      <c r="M1315">
        <v>105.66</v>
      </c>
      <c r="N1315">
        <v>95.08</v>
      </c>
      <c r="O1315">
        <v>86.44</v>
      </c>
      <c r="P1315">
        <v>81.98</v>
      </c>
      <c r="Q1315">
        <v>36</v>
      </c>
      <c r="AU1315">
        <v>297.13</v>
      </c>
      <c r="AV1315">
        <v>105.66</v>
      </c>
      <c r="AW1315">
        <v>95.08</v>
      </c>
      <c r="AX1315">
        <v>86.44</v>
      </c>
      <c r="AY1315">
        <v>81.98</v>
      </c>
      <c r="BB1315">
        <v>36</v>
      </c>
    </row>
    <row r="1316" spans="1:54" x14ac:dyDescent="0.25">
      <c r="A1316" t="s">
        <v>2891</v>
      </c>
      <c r="B1316" s="216" t="str">
        <f t="shared" si="38"/>
        <v xml:space="preserve">W331524SRW   </v>
      </c>
      <c r="C1316" s="216" t="s">
        <v>1999</v>
      </c>
      <c r="D1316" s="216" t="str">
        <f t="shared" si="39"/>
        <v>W331524</v>
      </c>
      <c r="E1316" t="s">
        <v>186</v>
      </c>
      <c r="H1316" t="s">
        <v>2891</v>
      </c>
      <c r="I1316" t="s">
        <v>2378</v>
      </c>
      <c r="J1316" t="s">
        <v>801</v>
      </c>
      <c r="K1316" t="s">
        <v>809</v>
      </c>
      <c r="L1316">
        <v>337.13</v>
      </c>
      <c r="M1316">
        <v>119.88</v>
      </c>
      <c r="N1316">
        <v>107.88</v>
      </c>
      <c r="O1316">
        <v>98.07</v>
      </c>
      <c r="P1316">
        <v>93.01</v>
      </c>
      <c r="Q1316">
        <v>55</v>
      </c>
      <c r="AU1316">
        <v>337.13</v>
      </c>
      <c r="AV1316">
        <v>119.88</v>
      </c>
      <c r="AW1316">
        <v>107.88</v>
      </c>
      <c r="AX1316">
        <v>98.07</v>
      </c>
      <c r="AY1316">
        <v>93.01</v>
      </c>
      <c r="BB1316">
        <v>55</v>
      </c>
    </row>
    <row r="1317" spans="1:54" x14ac:dyDescent="0.25">
      <c r="A1317" t="s">
        <v>2892</v>
      </c>
      <c r="B1317" s="216" t="str">
        <f t="shared" si="38"/>
        <v xml:space="preserve">W3318SRW     </v>
      </c>
      <c r="C1317" s="216" t="s">
        <v>2002</v>
      </c>
      <c r="D1317" s="216" t="str">
        <f t="shared" si="39"/>
        <v>W3318</v>
      </c>
      <c r="E1317" t="s">
        <v>170</v>
      </c>
      <c r="H1317" t="s">
        <v>2892</v>
      </c>
      <c r="I1317" t="s">
        <v>2378</v>
      </c>
      <c r="J1317" t="s">
        <v>801</v>
      </c>
      <c r="K1317" t="s">
        <v>809</v>
      </c>
      <c r="L1317">
        <v>312.06</v>
      </c>
      <c r="M1317">
        <v>110.97</v>
      </c>
      <c r="N1317">
        <v>99.86</v>
      </c>
      <c r="O1317">
        <v>90.78</v>
      </c>
      <c r="P1317">
        <v>86.1</v>
      </c>
      <c r="Q1317">
        <v>40</v>
      </c>
      <c r="AU1317">
        <v>312.06</v>
      </c>
      <c r="AV1317">
        <v>110.97</v>
      </c>
      <c r="AW1317">
        <v>99.86</v>
      </c>
      <c r="AX1317">
        <v>90.78</v>
      </c>
      <c r="AY1317">
        <v>86.1</v>
      </c>
      <c r="BB1317">
        <v>40</v>
      </c>
    </row>
    <row r="1318" spans="1:54" x14ac:dyDescent="0.25">
      <c r="A1318" t="s">
        <v>2893</v>
      </c>
      <c r="B1318" s="216" t="str">
        <f t="shared" si="38"/>
        <v xml:space="preserve">W331824SRW   </v>
      </c>
      <c r="C1318" s="216" t="s">
        <v>2001</v>
      </c>
      <c r="D1318" s="216" t="str">
        <f t="shared" si="39"/>
        <v>W331824</v>
      </c>
      <c r="E1318" t="s">
        <v>187</v>
      </c>
      <c r="H1318" t="s">
        <v>2893</v>
      </c>
      <c r="I1318" t="s">
        <v>2378</v>
      </c>
      <c r="J1318" t="s">
        <v>801</v>
      </c>
      <c r="K1318" t="s">
        <v>809</v>
      </c>
      <c r="L1318">
        <v>353.57</v>
      </c>
      <c r="M1318">
        <v>125.73</v>
      </c>
      <c r="N1318">
        <v>113.14</v>
      </c>
      <c r="O1318">
        <v>102.85</v>
      </c>
      <c r="P1318">
        <v>97.55</v>
      </c>
      <c r="Q1318">
        <v>60</v>
      </c>
      <c r="AU1318">
        <v>353.57</v>
      </c>
      <c r="AV1318">
        <v>125.73</v>
      </c>
      <c r="AW1318">
        <v>113.14</v>
      </c>
      <c r="AX1318">
        <v>102.85</v>
      </c>
      <c r="AY1318">
        <v>97.55</v>
      </c>
      <c r="BB1318">
        <v>60</v>
      </c>
    </row>
    <row r="1319" spans="1:54" x14ac:dyDescent="0.25">
      <c r="A1319" t="s">
        <v>2894</v>
      </c>
      <c r="B1319" s="216" t="str">
        <f t="shared" si="38"/>
        <v xml:space="preserve">W3321SRW     </v>
      </c>
      <c r="C1319" s="216" t="s">
        <v>2004</v>
      </c>
      <c r="D1319" s="216" t="str">
        <f t="shared" si="39"/>
        <v>W3321</v>
      </c>
      <c r="E1319" t="s">
        <v>176</v>
      </c>
      <c r="H1319" t="s">
        <v>2894</v>
      </c>
      <c r="I1319" t="s">
        <v>2378</v>
      </c>
      <c r="J1319" t="s">
        <v>801</v>
      </c>
      <c r="K1319" t="s">
        <v>809</v>
      </c>
      <c r="L1319">
        <v>345.47</v>
      </c>
      <c r="M1319">
        <v>122.85</v>
      </c>
      <c r="N1319">
        <v>110.55</v>
      </c>
      <c r="O1319">
        <v>100.5</v>
      </c>
      <c r="P1319">
        <v>95.32</v>
      </c>
      <c r="Q1319">
        <v>50</v>
      </c>
      <c r="AU1319">
        <v>345.47</v>
      </c>
      <c r="AV1319">
        <v>122.85</v>
      </c>
      <c r="AW1319">
        <v>110.55</v>
      </c>
      <c r="AX1319">
        <v>100.5</v>
      </c>
      <c r="AY1319">
        <v>95.32</v>
      </c>
      <c r="BB1319">
        <v>50</v>
      </c>
    </row>
    <row r="1320" spans="1:54" x14ac:dyDescent="0.25">
      <c r="A1320" t="s">
        <v>2895</v>
      </c>
      <c r="B1320" s="216" t="str">
        <f t="shared" si="38"/>
        <v xml:space="preserve">W332124SRW   </v>
      </c>
      <c r="C1320" s="216" t="s">
        <v>2003</v>
      </c>
      <c r="D1320" s="216" t="str">
        <f t="shared" si="39"/>
        <v>W332124</v>
      </c>
      <c r="E1320" t="s">
        <v>188</v>
      </c>
      <c r="H1320" t="s">
        <v>2895</v>
      </c>
      <c r="I1320" t="s">
        <v>2378</v>
      </c>
      <c r="J1320" t="s">
        <v>801</v>
      </c>
      <c r="K1320" t="s">
        <v>809</v>
      </c>
      <c r="L1320">
        <v>401.18</v>
      </c>
      <c r="M1320">
        <v>142.66</v>
      </c>
      <c r="N1320">
        <v>128.38</v>
      </c>
      <c r="O1320">
        <v>116.7</v>
      </c>
      <c r="P1320">
        <v>110.69</v>
      </c>
      <c r="Q1320">
        <v>77</v>
      </c>
      <c r="AU1320">
        <v>401.18</v>
      </c>
      <c r="AV1320">
        <v>142.66</v>
      </c>
      <c r="AW1320">
        <v>128.38</v>
      </c>
      <c r="AX1320">
        <v>116.7</v>
      </c>
      <c r="AY1320">
        <v>110.69</v>
      </c>
      <c r="BB1320">
        <v>77</v>
      </c>
    </row>
    <row r="1321" spans="1:54" x14ac:dyDescent="0.25">
      <c r="A1321" t="s">
        <v>2896</v>
      </c>
      <c r="B1321" s="216" t="str">
        <f t="shared" si="38"/>
        <v xml:space="preserve">W3324SRW     </v>
      </c>
      <c r="C1321" s="216" t="s">
        <v>2006</v>
      </c>
      <c r="D1321" s="216" t="str">
        <f t="shared" si="39"/>
        <v>W3324</v>
      </c>
      <c r="E1321" t="s">
        <v>189</v>
      </c>
      <c r="H1321" t="s">
        <v>2896</v>
      </c>
      <c r="I1321" t="s">
        <v>2378</v>
      </c>
      <c r="J1321" t="s">
        <v>801</v>
      </c>
      <c r="K1321" t="s">
        <v>809</v>
      </c>
      <c r="L1321">
        <v>357.98</v>
      </c>
      <c r="M1321">
        <v>127.3</v>
      </c>
      <c r="N1321">
        <v>114.55</v>
      </c>
      <c r="O1321">
        <v>104.14</v>
      </c>
      <c r="P1321">
        <v>98.77</v>
      </c>
      <c r="Q1321">
        <v>53</v>
      </c>
      <c r="AU1321">
        <v>357.98</v>
      </c>
      <c r="AV1321">
        <v>127.3</v>
      </c>
      <c r="AW1321">
        <v>114.55</v>
      </c>
      <c r="AX1321">
        <v>104.14</v>
      </c>
      <c r="AY1321">
        <v>98.77</v>
      </c>
      <c r="BB1321">
        <v>53</v>
      </c>
    </row>
    <row r="1322" spans="1:54" x14ac:dyDescent="0.25">
      <c r="A1322" t="s">
        <v>2897</v>
      </c>
      <c r="B1322" s="216" t="str">
        <f t="shared" si="38"/>
        <v xml:space="preserve">W332424SRW   </v>
      </c>
      <c r="C1322" s="216" t="s">
        <v>2005</v>
      </c>
      <c r="D1322" s="216" t="str">
        <f t="shared" si="39"/>
        <v>W332424</v>
      </c>
      <c r="E1322" t="s">
        <v>405</v>
      </c>
      <c r="H1322" t="s">
        <v>2897</v>
      </c>
      <c r="I1322" t="s">
        <v>2378</v>
      </c>
      <c r="J1322" t="s">
        <v>801</v>
      </c>
      <c r="K1322" t="s">
        <v>809</v>
      </c>
      <c r="L1322">
        <v>393.96</v>
      </c>
      <c r="M1322">
        <v>140.09</v>
      </c>
      <c r="N1322">
        <v>126.07</v>
      </c>
      <c r="O1322">
        <v>114.6</v>
      </c>
      <c r="P1322">
        <v>108.69</v>
      </c>
      <c r="Q1322">
        <v>70</v>
      </c>
      <c r="AU1322">
        <v>393.96</v>
      </c>
      <c r="AV1322">
        <v>140.09</v>
      </c>
      <c r="AW1322">
        <v>126.07</v>
      </c>
      <c r="AX1322">
        <v>114.6</v>
      </c>
      <c r="AY1322">
        <v>108.69</v>
      </c>
      <c r="BB1322">
        <v>70</v>
      </c>
    </row>
    <row r="1323" spans="1:54" x14ac:dyDescent="0.25">
      <c r="A1323" t="s">
        <v>2898</v>
      </c>
      <c r="B1323" s="216" t="str">
        <f t="shared" si="38"/>
        <v xml:space="preserve">W3330SRW     </v>
      </c>
      <c r="C1323" s="216" t="s">
        <v>2007</v>
      </c>
      <c r="D1323" s="216" t="str">
        <f t="shared" si="39"/>
        <v>W3330</v>
      </c>
      <c r="E1323" t="s">
        <v>212</v>
      </c>
      <c r="H1323" t="s">
        <v>2898</v>
      </c>
      <c r="I1323" t="s">
        <v>2378</v>
      </c>
      <c r="J1323" t="s">
        <v>801</v>
      </c>
      <c r="K1323" t="s">
        <v>809</v>
      </c>
      <c r="L1323">
        <v>405.55</v>
      </c>
      <c r="M1323">
        <v>144.21</v>
      </c>
      <c r="N1323">
        <v>129.78</v>
      </c>
      <c r="O1323">
        <v>117.97</v>
      </c>
      <c r="P1323">
        <v>111.89</v>
      </c>
      <c r="Q1323">
        <v>66</v>
      </c>
      <c r="AU1323">
        <v>405.55</v>
      </c>
      <c r="AV1323">
        <v>144.21</v>
      </c>
      <c r="AW1323">
        <v>129.78</v>
      </c>
      <c r="AX1323">
        <v>117.97</v>
      </c>
      <c r="AY1323">
        <v>111.89</v>
      </c>
      <c r="BB1323">
        <v>66</v>
      </c>
    </row>
    <row r="1324" spans="1:54" x14ac:dyDescent="0.25">
      <c r="A1324" t="s">
        <v>2899</v>
      </c>
      <c r="B1324" s="216" t="str">
        <f t="shared" si="38"/>
        <v xml:space="preserve">W3336SRW     </v>
      </c>
      <c r="C1324" s="216" t="s">
        <v>2008</v>
      </c>
      <c r="D1324" s="216" t="str">
        <f t="shared" si="39"/>
        <v>W3336</v>
      </c>
      <c r="E1324" t="s">
        <v>234</v>
      </c>
      <c r="H1324" t="s">
        <v>2899</v>
      </c>
      <c r="I1324" t="s">
        <v>2378</v>
      </c>
      <c r="J1324" t="s">
        <v>801</v>
      </c>
      <c r="K1324" t="s">
        <v>809</v>
      </c>
      <c r="L1324">
        <v>432.21</v>
      </c>
      <c r="M1324">
        <v>153.69</v>
      </c>
      <c r="N1324">
        <v>138.31</v>
      </c>
      <c r="O1324">
        <v>125.73</v>
      </c>
      <c r="P1324">
        <v>119.25</v>
      </c>
      <c r="Q1324">
        <v>73</v>
      </c>
      <c r="AU1324">
        <v>432.21</v>
      </c>
      <c r="AV1324">
        <v>153.69</v>
      </c>
      <c r="AW1324">
        <v>138.31</v>
      </c>
      <c r="AX1324">
        <v>125.73</v>
      </c>
      <c r="AY1324">
        <v>119.25</v>
      </c>
      <c r="BB1324">
        <v>73</v>
      </c>
    </row>
    <row r="1325" spans="1:54" x14ac:dyDescent="0.25">
      <c r="A1325" t="s">
        <v>2900</v>
      </c>
      <c r="B1325" s="216" t="str">
        <f t="shared" si="38"/>
        <v xml:space="preserve">W3339SRW     </v>
      </c>
      <c r="C1325" s="216" t="s">
        <v>2009</v>
      </c>
      <c r="D1325" s="216" t="str">
        <f t="shared" si="39"/>
        <v>W3339</v>
      </c>
      <c r="E1325" t="s">
        <v>719</v>
      </c>
      <c r="H1325" t="s">
        <v>2900</v>
      </c>
      <c r="I1325" t="s">
        <v>2378</v>
      </c>
      <c r="J1325" t="s">
        <v>801</v>
      </c>
      <c r="K1325" t="s">
        <v>809</v>
      </c>
      <c r="L1325">
        <v>462.28</v>
      </c>
      <c r="M1325">
        <v>164.39</v>
      </c>
      <c r="N1325">
        <v>147.93</v>
      </c>
      <c r="O1325">
        <v>134.47999999999999</v>
      </c>
      <c r="P1325">
        <v>127.54</v>
      </c>
      <c r="Q1325">
        <v>83</v>
      </c>
      <c r="AU1325">
        <v>462.28</v>
      </c>
      <c r="AV1325">
        <v>164.39</v>
      </c>
      <c r="AW1325">
        <v>147.93</v>
      </c>
      <c r="AX1325">
        <v>134.47999999999999</v>
      </c>
      <c r="AY1325">
        <v>127.54</v>
      </c>
      <c r="BB1325">
        <v>83</v>
      </c>
    </row>
    <row r="1326" spans="1:54" x14ac:dyDescent="0.25">
      <c r="A1326" t="s">
        <v>2901</v>
      </c>
      <c r="B1326" s="216" t="str">
        <f t="shared" si="38"/>
        <v xml:space="preserve">W3342SRW     </v>
      </c>
      <c r="C1326" s="216" t="s">
        <v>2010</v>
      </c>
      <c r="D1326" s="216" t="str">
        <f t="shared" si="39"/>
        <v>W3342</v>
      </c>
      <c r="E1326" t="s">
        <v>246</v>
      </c>
      <c r="H1326" t="s">
        <v>2901</v>
      </c>
      <c r="I1326" t="s">
        <v>2378</v>
      </c>
      <c r="J1326" t="s">
        <v>801</v>
      </c>
      <c r="K1326" t="s">
        <v>809</v>
      </c>
      <c r="L1326">
        <v>475.71</v>
      </c>
      <c r="M1326">
        <v>169.16</v>
      </c>
      <c r="N1326">
        <v>152.22999999999999</v>
      </c>
      <c r="O1326">
        <v>138.38</v>
      </c>
      <c r="P1326">
        <v>131.25</v>
      </c>
      <c r="Q1326">
        <v>86</v>
      </c>
      <c r="AU1326">
        <v>475.71</v>
      </c>
      <c r="AV1326">
        <v>169.16</v>
      </c>
      <c r="AW1326">
        <v>152.22999999999999</v>
      </c>
      <c r="AX1326">
        <v>138.38</v>
      </c>
      <c r="AY1326">
        <v>131.25</v>
      </c>
      <c r="BB1326">
        <v>86</v>
      </c>
    </row>
    <row r="1327" spans="1:54" x14ac:dyDescent="0.25">
      <c r="A1327" t="s">
        <v>2902</v>
      </c>
      <c r="B1327" s="216" t="str">
        <f t="shared" si="38"/>
        <v xml:space="preserve">W3612SRW     </v>
      </c>
      <c r="C1327" s="216" t="s">
        <v>2012</v>
      </c>
      <c r="D1327" s="216" t="str">
        <f t="shared" si="39"/>
        <v>W3612</v>
      </c>
      <c r="E1327" t="s">
        <v>154</v>
      </c>
      <c r="H1327" t="s">
        <v>2902</v>
      </c>
      <c r="I1327" t="s">
        <v>2378</v>
      </c>
      <c r="J1327" t="s">
        <v>801</v>
      </c>
      <c r="K1327" t="s">
        <v>809</v>
      </c>
      <c r="L1327">
        <v>293.64</v>
      </c>
      <c r="M1327">
        <v>104.42</v>
      </c>
      <c r="N1327">
        <v>93.97</v>
      </c>
      <c r="O1327">
        <v>85.42</v>
      </c>
      <c r="P1327">
        <v>81.02</v>
      </c>
      <c r="Q1327">
        <v>36</v>
      </c>
      <c r="AU1327">
        <v>293.64</v>
      </c>
      <c r="AV1327">
        <v>104.42</v>
      </c>
      <c r="AW1327">
        <v>93.97</v>
      </c>
      <c r="AX1327">
        <v>85.42</v>
      </c>
      <c r="AY1327">
        <v>81.02</v>
      </c>
      <c r="BB1327">
        <v>36</v>
      </c>
    </row>
    <row r="1328" spans="1:54" x14ac:dyDescent="0.25">
      <c r="A1328" t="s">
        <v>2903</v>
      </c>
      <c r="B1328" s="216" t="str">
        <f t="shared" si="38"/>
        <v xml:space="preserve">W361224SRW   </v>
      </c>
      <c r="C1328" s="216" t="s">
        <v>2011</v>
      </c>
      <c r="D1328" s="216" t="str">
        <f t="shared" si="39"/>
        <v>W361224</v>
      </c>
      <c r="E1328" t="s">
        <v>190</v>
      </c>
      <c r="H1328" t="s">
        <v>2903</v>
      </c>
      <c r="I1328" t="s">
        <v>2378</v>
      </c>
      <c r="J1328" t="s">
        <v>801</v>
      </c>
      <c r="K1328" t="s">
        <v>809</v>
      </c>
      <c r="L1328">
        <v>330.42</v>
      </c>
      <c r="M1328">
        <v>117.5</v>
      </c>
      <c r="N1328">
        <v>105.73</v>
      </c>
      <c r="O1328">
        <v>96.12</v>
      </c>
      <c r="P1328">
        <v>91.16</v>
      </c>
      <c r="Q1328">
        <v>54</v>
      </c>
      <c r="AU1328">
        <v>330.42</v>
      </c>
      <c r="AV1328">
        <v>117.5</v>
      </c>
      <c r="AW1328">
        <v>105.73</v>
      </c>
      <c r="AX1328">
        <v>96.12</v>
      </c>
      <c r="AY1328">
        <v>91.16</v>
      </c>
      <c r="BB1328">
        <v>54</v>
      </c>
    </row>
    <row r="1329" spans="1:54" x14ac:dyDescent="0.25">
      <c r="A1329" t="s">
        <v>2904</v>
      </c>
      <c r="B1329" s="216" t="str">
        <f t="shared" si="38"/>
        <v xml:space="preserve">W3615SRW     </v>
      </c>
      <c r="C1329" s="216" t="s">
        <v>2014</v>
      </c>
      <c r="D1329" s="216" t="str">
        <f t="shared" si="39"/>
        <v>W3615</v>
      </c>
      <c r="E1329" t="s">
        <v>162</v>
      </c>
      <c r="H1329" t="s">
        <v>2904</v>
      </c>
      <c r="I1329" t="s">
        <v>2378</v>
      </c>
      <c r="J1329" t="s">
        <v>801</v>
      </c>
      <c r="K1329" t="s">
        <v>809</v>
      </c>
      <c r="L1329">
        <v>311.92</v>
      </c>
      <c r="M1329">
        <v>110.92</v>
      </c>
      <c r="N1329">
        <v>99.81</v>
      </c>
      <c r="O1329">
        <v>90.74</v>
      </c>
      <c r="P1329">
        <v>86.06</v>
      </c>
      <c r="Q1329">
        <v>40</v>
      </c>
      <c r="AU1329">
        <v>311.92</v>
      </c>
      <c r="AV1329">
        <v>110.92</v>
      </c>
      <c r="AW1329">
        <v>99.81</v>
      </c>
      <c r="AX1329">
        <v>90.74</v>
      </c>
      <c r="AY1329">
        <v>86.06</v>
      </c>
      <c r="BB1329">
        <v>40</v>
      </c>
    </row>
    <row r="1330" spans="1:54" x14ac:dyDescent="0.25">
      <c r="A1330" t="s">
        <v>2905</v>
      </c>
      <c r="B1330" s="216" t="str">
        <f t="shared" si="38"/>
        <v xml:space="preserve">W361524SRW   </v>
      </c>
      <c r="C1330" s="216" t="s">
        <v>2013</v>
      </c>
      <c r="D1330" s="216" t="str">
        <f t="shared" si="39"/>
        <v>W361524</v>
      </c>
      <c r="E1330" t="s">
        <v>191</v>
      </c>
      <c r="H1330" t="s">
        <v>2905</v>
      </c>
      <c r="I1330" t="s">
        <v>2378</v>
      </c>
      <c r="J1330" t="s">
        <v>801</v>
      </c>
      <c r="K1330" t="s">
        <v>809</v>
      </c>
      <c r="L1330">
        <v>351.07</v>
      </c>
      <c r="M1330">
        <v>124.84</v>
      </c>
      <c r="N1330">
        <v>112.34</v>
      </c>
      <c r="O1330">
        <v>102.13</v>
      </c>
      <c r="P1330">
        <v>96.86</v>
      </c>
      <c r="Q1330">
        <v>59</v>
      </c>
      <c r="AU1330">
        <v>351.07</v>
      </c>
      <c r="AV1330">
        <v>124.84</v>
      </c>
      <c r="AW1330">
        <v>112.34</v>
      </c>
      <c r="AX1330">
        <v>102.13</v>
      </c>
      <c r="AY1330">
        <v>96.86</v>
      </c>
      <c r="BB1330">
        <v>59</v>
      </c>
    </row>
    <row r="1331" spans="1:54" x14ac:dyDescent="0.25">
      <c r="A1331" t="s">
        <v>2906</v>
      </c>
      <c r="B1331" s="216" t="str">
        <f t="shared" si="38"/>
        <v xml:space="preserve">W3618SRW     </v>
      </c>
      <c r="C1331" s="216" t="s">
        <v>2016</v>
      </c>
      <c r="D1331" s="216" t="str">
        <f t="shared" si="39"/>
        <v>W3618</v>
      </c>
      <c r="E1331" t="s">
        <v>171</v>
      </c>
      <c r="H1331" t="s">
        <v>2906</v>
      </c>
      <c r="I1331" t="s">
        <v>2378</v>
      </c>
      <c r="J1331" t="s">
        <v>801</v>
      </c>
      <c r="K1331" t="s">
        <v>809</v>
      </c>
      <c r="L1331">
        <v>326</v>
      </c>
      <c r="M1331">
        <v>115.93</v>
      </c>
      <c r="N1331">
        <v>104.32</v>
      </c>
      <c r="O1331">
        <v>94.83</v>
      </c>
      <c r="P1331">
        <v>89.94</v>
      </c>
      <c r="Q1331">
        <v>44</v>
      </c>
      <c r="AU1331">
        <v>326</v>
      </c>
      <c r="AV1331">
        <v>115.93</v>
      </c>
      <c r="AW1331">
        <v>104.32</v>
      </c>
      <c r="AX1331">
        <v>94.83</v>
      </c>
      <c r="AY1331">
        <v>89.94</v>
      </c>
      <c r="BB1331">
        <v>44</v>
      </c>
    </row>
    <row r="1332" spans="1:54" x14ac:dyDescent="0.25">
      <c r="A1332" t="s">
        <v>2907</v>
      </c>
      <c r="B1332" s="216" t="str">
        <f t="shared" si="38"/>
        <v xml:space="preserve">W361824SRW   </v>
      </c>
      <c r="C1332" s="216" t="s">
        <v>2015</v>
      </c>
      <c r="D1332" s="216" t="str">
        <f t="shared" si="39"/>
        <v>W361824</v>
      </c>
      <c r="E1332" t="s">
        <v>192</v>
      </c>
      <c r="H1332" t="s">
        <v>2907</v>
      </c>
      <c r="I1332" t="s">
        <v>2378</v>
      </c>
      <c r="J1332" t="s">
        <v>801</v>
      </c>
      <c r="K1332" t="s">
        <v>809</v>
      </c>
      <c r="L1332">
        <v>367.51</v>
      </c>
      <c r="M1332">
        <v>130.69</v>
      </c>
      <c r="N1332">
        <v>117.6</v>
      </c>
      <c r="O1332">
        <v>106.91</v>
      </c>
      <c r="P1332">
        <v>101.4</v>
      </c>
      <c r="Q1332">
        <v>64</v>
      </c>
      <c r="AU1332">
        <v>367.51</v>
      </c>
      <c r="AV1332">
        <v>130.69</v>
      </c>
      <c r="AW1332">
        <v>117.6</v>
      </c>
      <c r="AX1332">
        <v>106.91</v>
      </c>
      <c r="AY1332">
        <v>101.4</v>
      </c>
      <c r="BB1332">
        <v>64</v>
      </c>
    </row>
    <row r="1333" spans="1:54" x14ac:dyDescent="0.25">
      <c r="A1333" t="s">
        <v>2908</v>
      </c>
      <c r="B1333" s="216" t="str">
        <f t="shared" si="38"/>
        <v xml:space="preserve">W3621SRW     </v>
      </c>
      <c r="C1333" s="216" t="s">
        <v>2018</v>
      </c>
      <c r="D1333" s="216" t="str">
        <f t="shared" si="39"/>
        <v>W3621</v>
      </c>
      <c r="E1333" t="s">
        <v>177</v>
      </c>
      <c r="H1333" t="s">
        <v>2908</v>
      </c>
      <c r="I1333" t="s">
        <v>2378</v>
      </c>
      <c r="J1333" t="s">
        <v>801</v>
      </c>
      <c r="K1333" t="s">
        <v>809</v>
      </c>
      <c r="L1333">
        <v>359.57</v>
      </c>
      <c r="M1333">
        <v>127.86</v>
      </c>
      <c r="N1333">
        <v>115.06</v>
      </c>
      <c r="O1333">
        <v>104.6</v>
      </c>
      <c r="P1333">
        <v>99.21</v>
      </c>
      <c r="Q1333">
        <v>54</v>
      </c>
      <c r="AU1333">
        <v>359.57</v>
      </c>
      <c r="AV1333">
        <v>127.86</v>
      </c>
      <c r="AW1333">
        <v>115.06</v>
      </c>
      <c r="AX1333">
        <v>104.6</v>
      </c>
      <c r="AY1333">
        <v>99.21</v>
      </c>
      <c r="BB1333">
        <v>54</v>
      </c>
    </row>
    <row r="1334" spans="1:54" x14ac:dyDescent="0.25">
      <c r="A1334" t="s">
        <v>2909</v>
      </c>
      <c r="B1334" s="216" t="str">
        <f t="shared" si="38"/>
        <v xml:space="preserve">W362124SRW   </v>
      </c>
      <c r="C1334" s="216" t="s">
        <v>2017</v>
      </c>
      <c r="D1334" s="216" t="str">
        <f t="shared" si="39"/>
        <v>W362124</v>
      </c>
      <c r="E1334" t="s">
        <v>193</v>
      </c>
      <c r="H1334" t="s">
        <v>2909</v>
      </c>
      <c r="I1334" t="s">
        <v>2378</v>
      </c>
      <c r="J1334" t="s">
        <v>801</v>
      </c>
      <c r="K1334" t="s">
        <v>809</v>
      </c>
      <c r="L1334">
        <v>417.65</v>
      </c>
      <c r="M1334">
        <v>148.52000000000001</v>
      </c>
      <c r="N1334">
        <v>133.65</v>
      </c>
      <c r="O1334">
        <v>121.49</v>
      </c>
      <c r="P1334">
        <v>115.23</v>
      </c>
      <c r="Q1334">
        <v>83</v>
      </c>
      <c r="AU1334">
        <v>417.65</v>
      </c>
      <c r="AV1334">
        <v>148.52000000000001</v>
      </c>
      <c r="AW1334">
        <v>133.65</v>
      </c>
      <c r="AX1334">
        <v>121.49</v>
      </c>
      <c r="AY1334">
        <v>115.23</v>
      </c>
      <c r="BB1334">
        <v>83</v>
      </c>
    </row>
    <row r="1335" spans="1:54" x14ac:dyDescent="0.25">
      <c r="A1335" t="s">
        <v>2910</v>
      </c>
      <c r="B1335" s="216" t="str">
        <f t="shared" si="38"/>
        <v xml:space="preserve">W3624SRW     </v>
      </c>
      <c r="C1335" s="216" t="s">
        <v>2020</v>
      </c>
      <c r="D1335" s="216" t="str">
        <f t="shared" si="39"/>
        <v>W3624</v>
      </c>
      <c r="E1335" t="s">
        <v>195</v>
      </c>
      <c r="H1335" t="s">
        <v>2910</v>
      </c>
      <c r="I1335" t="s">
        <v>2378</v>
      </c>
      <c r="J1335" t="s">
        <v>801</v>
      </c>
      <c r="K1335" t="s">
        <v>809</v>
      </c>
      <c r="L1335">
        <v>372.08</v>
      </c>
      <c r="M1335">
        <v>132.31</v>
      </c>
      <c r="N1335">
        <v>119.07</v>
      </c>
      <c r="O1335">
        <v>108.24</v>
      </c>
      <c r="P1335">
        <v>102.66</v>
      </c>
      <c r="Q1335">
        <v>57</v>
      </c>
      <c r="AU1335">
        <v>372.08</v>
      </c>
      <c r="AV1335">
        <v>132.31</v>
      </c>
      <c r="AW1335">
        <v>119.07</v>
      </c>
      <c r="AX1335">
        <v>108.24</v>
      </c>
      <c r="AY1335">
        <v>102.66</v>
      </c>
      <c r="BB1335">
        <v>57</v>
      </c>
    </row>
    <row r="1336" spans="1:54" x14ac:dyDescent="0.25">
      <c r="A1336" t="s">
        <v>2911</v>
      </c>
      <c r="B1336" s="216" t="str">
        <f t="shared" si="38"/>
        <v xml:space="preserve">W362424SRW   </v>
      </c>
      <c r="C1336" s="216" t="s">
        <v>2019</v>
      </c>
      <c r="D1336" s="216" t="str">
        <f t="shared" si="39"/>
        <v>W362424</v>
      </c>
      <c r="E1336" t="s">
        <v>194</v>
      </c>
      <c r="H1336" t="s">
        <v>2911</v>
      </c>
      <c r="I1336" t="s">
        <v>2378</v>
      </c>
      <c r="J1336" t="s">
        <v>801</v>
      </c>
      <c r="K1336" t="s">
        <v>809</v>
      </c>
      <c r="L1336">
        <v>434.09</v>
      </c>
      <c r="M1336">
        <v>154.36000000000001</v>
      </c>
      <c r="N1336">
        <v>138.91</v>
      </c>
      <c r="O1336">
        <v>126.28</v>
      </c>
      <c r="P1336">
        <v>119.77</v>
      </c>
      <c r="Q1336">
        <v>87</v>
      </c>
      <c r="AU1336">
        <v>434.09</v>
      </c>
      <c r="AV1336">
        <v>154.36000000000001</v>
      </c>
      <c r="AW1336">
        <v>138.91</v>
      </c>
      <c r="AX1336">
        <v>126.28</v>
      </c>
      <c r="AY1336">
        <v>119.77</v>
      </c>
      <c r="BB1336">
        <v>87</v>
      </c>
    </row>
    <row r="1337" spans="1:54" x14ac:dyDescent="0.25">
      <c r="A1337" t="s">
        <v>2912</v>
      </c>
      <c r="B1337" s="216" t="str">
        <f t="shared" si="38"/>
        <v xml:space="preserve">W3630SRW     </v>
      </c>
      <c r="C1337" s="216" t="s">
        <v>2021</v>
      </c>
      <c r="D1337" s="216" t="str">
        <f t="shared" si="39"/>
        <v>W3630</v>
      </c>
      <c r="E1337" t="s">
        <v>213</v>
      </c>
      <c r="H1337" t="s">
        <v>2912</v>
      </c>
      <c r="I1337" t="s">
        <v>2378</v>
      </c>
      <c r="J1337" t="s">
        <v>801</v>
      </c>
      <c r="K1337" t="s">
        <v>809</v>
      </c>
      <c r="L1337">
        <v>419.73</v>
      </c>
      <c r="M1337">
        <v>149.26</v>
      </c>
      <c r="N1337">
        <v>134.31</v>
      </c>
      <c r="O1337">
        <v>122.1</v>
      </c>
      <c r="P1337">
        <v>115.8</v>
      </c>
      <c r="Q1337">
        <v>71</v>
      </c>
      <c r="AU1337">
        <v>419.73</v>
      </c>
      <c r="AV1337">
        <v>149.26</v>
      </c>
      <c r="AW1337">
        <v>134.31</v>
      </c>
      <c r="AX1337">
        <v>122.1</v>
      </c>
      <c r="AY1337">
        <v>115.8</v>
      </c>
      <c r="BB1337">
        <v>71</v>
      </c>
    </row>
    <row r="1338" spans="1:54" x14ac:dyDescent="0.25">
      <c r="A1338" t="s">
        <v>2913</v>
      </c>
      <c r="B1338" s="216" t="str">
        <f t="shared" si="38"/>
        <v xml:space="preserve">W3636SRW     </v>
      </c>
      <c r="C1338" s="216" t="s">
        <v>2022</v>
      </c>
      <c r="D1338" s="216" t="str">
        <f t="shared" si="39"/>
        <v>W3636</v>
      </c>
      <c r="E1338" t="s">
        <v>235</v>
      </c>
      <c r="H1338" t="s">
        <v>2913</v>
      </c>
      <c r="I1338" t="s">
        <v>2378</v>
      </c>
      <c r="J1338" t="s">
        <v>801</v>
      </c>
      <c r="K1338" t="s">
        <v>809</v>
      </c>
      <c r="L1338">
        <v>452.08</v>
      </c>
      <c r="M1338">
        <v>160.76</v>
      </c>
      <c r="N1338">
        <v>144.66999999999999</v>
      </c>
      <c r="O1338">
        <v>131.51</v>
      </c>
      <c r="P1338">
        <v>124.73</v>
      </c>
      <c r="Q1338">
        <v>78</v>
      </c>
      <c r="AU1338">
        <v>452.08</v>
      </c>
      <c r="AV1338">
        <v>160.76</v>
      </c>
      <c r="AW1338">
        <v>144.66999999999999</v>
      </c>
      <c r="AX1338">
        <v>131.51</v>
      </c>
      <c r="AY1338">
        <v>124.73</v>
      </c>
      <c r="BB1338">
        <v>78</v>
      </c>
    </row>
    <row r="1339" spans="1:54" x14ac:dyDescent="0.25">
      <c r="A1339" t="s">
        <v>2914</v>
      </c>
      <c r="B1339" s="216" t="str">
        <f t="shared" si="38"/>
        <v xml:space="preserve">W3639SRW     </v>
      </c>
      <c r="C1339" s="216" t="s">
        <v>2023</v>
      </c>
      <c r="D1339" s="216" t="str">
        <f t="shared" si="39"/>
        <v>W3639</v>
      </c>
      <c r="E1339" t="s">
        <v>720</v>
      </c>
      <c r="H1339" t="s">
        <v>2914</v>
      </c>
      <c r="I1339" t="s">
        <v>2378</v>
      </c>
      <c r="J1339" t="s">
        <v>801</v>
      </c>
      <c r="K1339" t="s">
        <v>809</v>
      </c>
      <c r="L1339">
        <v>483.89</v>
      </c>
      <c r="M1339">
        <v>172.07</v>
      </c>
      <c r="N1339">
        <v>154.85</v>
      </c>
      <c r="O1339">
        <v>140.76</v>
      </c>
      <c r="P1339">
        <v>133.51</v>
      </c>
      <c r="Q1339">
        <v>89</v>
      </c>
      <c r="AU1339">
        <v>483.89</v>
      </c>
      <c r="AV1339">
        <v>172.07</v>
      </c>
      <c r="AW1339">
        <v>154.85</v>
      </c>
      <c r="AX1339">
        <v>140.76</v>
      </c>
      <c r="AY1339">
        <v>133.51</v>
      </c>
      <c r="BB1339">
        <v>89</v>
      </c>
    </row>
    <row r="1340" spans="1:54" x14ac:dyDescent="0.25">
      <c r="A1340" t="s">
        <v>2915</v>
      </c>
      <c r="B1340" s="216" t="str">
        <f t="shared" ref="B1340:B1412" si="40">RIGHT(A1340,LEN(A1340)-3)</f>
        <v xml:space="preserve">W3642SRW     </v>
      </c>
      <c r="C1340" s="216" t="s">
        <v>2024</v>
      </c>
      <c r="D1340" s="216" t="str">
        <f t="shared" si="39"/>
        <v>W3642</v>
      </c>
      <c r="E1340" t="s">
        <v>247</v>
      </c>
      <c r="H1340" t="s">
        <v>2915</v>
      </c>
      <c r="I1340" t="s">
        <v>2378</v>
      </c>
      <c r="J1340" t="s">
        <v>801</v>
      </c>
      <c r="K1340" t="s">
        <v>809</v>
      </c>
      <c r="L1340">
        <v>497.24</v>
      </c>
      <c r="M1340">
        <v>176.82</v>
      </c>
      <c r="N1340">
        <v>159.12</v>
      </c>
      <c r="O1340">
        <v>144.65</v>
      </c>
      <c r="P1340">
        <v>137.19</v>
      </c>
      <c r="Q1340">
        <v>92</v>
      </c>
      <c r="AU1340">
        <v>497.24</v>
      </c>
      <c r="AV1340">
        <v>176.82</v>
      </c>
      <c r="AW1340">
        <v>159.12</v>
      </c>
      <c r="AX1340">
        <v>144.65</v>
      </c>
      <c r="AY1340">
        <v>137.19</v>
      </c>
      <c r="BB1340">
        <v>92</v>
      </c>
    </row>
    <row r="1341" spans="1:54" x14ac:dyDescent="0.25">
      <c r="A1341"/>
      <c r="E1341"/>
      <c r="AU1341" s="216" t="e">
        <f>INDEX(#REF!,MATCH($A1341,#REF!,0))</f>
        <v>#REF!</v>
      </c>
      <c r="AV1341" s="216" t="e">
        <f>INDEX(#REF!,MATCH($A1341,#REF!,0))</f>
        <v>#REF!</v>
      </c>
      <c r="AW1341" s="216" t="e">
        <f>INDEX(#REF!,MATCH($A1341,#REF!,0))</f>
        <v>#REF!</v>
      </c>
      <c r="AX1341" s="216" t="e">
        <f>INDEX(#REF!,MATCH($A1341,#REF!,0))</f>
        <v>#REF!</v>
      </c>
      <c r="AY1341" s="216" t="e">
        <f>INDEX(#REF!,MATCH($A1341,#REF!,0))</f>
        <v>#REF!</v>
      </c>
      <c r="BB1341" s="216" t="e">
        <f>INDEX(#REF!,MATCH($A1341,#REF!,0))</f>
        <v>#REF!</v>
      </c>
    </row>
    <row r="1342" spans="1:54" x14ac:dyDescent="0.25">
      <c r="A1342" s="80" t="s">
        <v>2369</v>
      </c>
      <c r="E1342"/>
      <c r="AU1342" s="216" t="e">
        <f>INDEX(#REF!,MATCH($A1342,#REF!,0))</f>
        <v>#REF!</v>
      </c>
      <c r="AV1342" s="216" t="e">
        <f>INDEX(#REF!,MATCH($A1342,#REF!,0))</f>
        <v>#REF!</v>
      </c>
      <c r="AW1342" s="216" t="e">
        <f>INDEX(#REF!,MATCH($A1342,#REF!,0))</f>
        <v>#REF!</v>
      </c>
      <c r="AX1342" s="216" t="e">
        <f>INDEX(#REF!,MATCH($A1342,#REF!,0))</f>
        <v>#REF!</v>
      </c>
      <c r="AY1342" s="216" t="e">
        <f>INDEX(#REF!,MATCH($A1342,#REF!,0))</f>
        <v>#REF!</v>
      </c>
      <c r="BB1342" s="216" t="e">
        <f>INDEX(#REF!,MATCH($A1342,#REF!,0))</f>
        <v>#REF!</v>
      </c>
    </row>
    <row r="1343" spans="1:54" x14ac:dyDescent="0.25">
      <c r="A1343" t="s">
        <v>2656</v>
      </c>
      <c r="B1343" s="216" t="str">
        <f t="shared" ref="B1343:B1362" si="41">RIGHT(A1343,LEN(A1343)-3)</f>
        <v xml:space="preserve">BBPSRW       </v>
      </c>
      <c r="C1343" s="216" t="s">
        <v>1864</v>
      </c>
      <c r="D1343" t="s">
        <v>801</v>
      </c>
      <c r="E1343" s="216" t="s">
        <v>258</v>
      </c>
      <c r="F1343"/>
      <c r="H1343" t="s">
        <v>2656</v>
      </c>
      <c r="I1343" t="s">
        <v>2378</v>
      </c>
      <c r="J1343" t="s">
        <v>801</v>
      </c>
      <c r="K1343" t="s">
        <v>804</v>
      </c>
      <c r="L1343">
        <v>217.18</v>
      </c>
      <c r="M1343">
        <v>77.23</v>
      </c>
      <c r="N1343">
        <v>69.5</v>
      </c>
      <c r="O1343">
        <v>63.18</v>
      </c>
      <c r="P1343">
        <v>59.92</v>
      </c>
      <c r="Q1343">
        <v>38</v>
      </c>
      <c r="AU1343">
        <v>217.18</v>
      </c>
      <c r="AV1343">
        <v>77.23</v>
      </c>
      <c r="AW1343">
        <v>69.5</v>
      </c>
      <c r="AX1343">
        <v>63.18</v>
      </c>
      <c r="AY1343">
        <v>59.92</v>
      </c>
      <c r="BB1343">
        <v>38</v>
      </c>
    </row>
    <row r="1344" spans="1:54" x14ac:dyDescent="0.25">
      <c r="A1344" t="s">
        <v>2657</v>
      </c>
      <c r="B1344" s="216" t="str">
        <f t="shared" si="41"/>
        <v xml:space="preserve">BEPSRW       </v>
      </c>
      <c r="C1344" s="216" t="s">
        <v>1869</v>
      </c>
      <c r="D1344" t="s">
        <v>801</v>
      </c>
      <c r="E1344" s="216" t="s">
        <v>667</v>
      </c>
      <c r="F1344"/>
      <c r="H1344" t="s">
        <v>2657</v>
      </c>
      <c r="I1344" t="s">
        <v>2378</v>
      </c>
      <c r="J1344" t="s">
        <v>801</v>
      </c>
      <c r="K1344" t="s">
        <v>804</v>
      </c>
      <c r="L1344">
        <v>92.38</v>
      </c>
      <c r="M1344">
        <v>32.85</v>
      </c>
      <c r="N1344">
        <v>29.56</v>
      </c>
      <c r="O1344">
        <v>26.87</v>
      </c>
      <c r="P1344">
        <v>25.49</v>
      </c>
      <c r="Q1344">
        <v>14</v>
      </c>
      <c r="AU1344">
        <v>92.38</v>
      </c>
      <c r="AV1344">
        <v>32.85</v>
      </c>
      <c r="AW1344">
        <v>29.56</v>
      </c>
      <c r="AX1344">
        <v>26.87</v>
      </c>
      <c r="AY1344">
        <v>25.49</v>
      </c>
      <c r="BB1344">
        <v>14</v>
      </c>
    </row>
    <row r="1345" spans="1:54" x14ac:dyDescent="0.25">
      <c r="A1345" t="s">
        <v>2658</v>
      </c>
      <c r="B1345" s="216" t="str">
        <f t="shared" si="41"/>
        <v xml:space="preserve">BF3SRW       </v>
      </c>
      <c r="C1345" s="216" t="s">
        <v>1870</v>
      </c>
      <c r="D1345" t="s">
        <v>801</v>
      </c>
      <c r="E1345" s="216" t="s">
        <v>668</v>
      </c>
      <c r="F1345"/>
      <c r="H1345" t="s">
        <v>2658</v>
      </c>
      <c r="I1345" t="s">
        <v>2378</v>
      </c>
      <c r="J1345" t="s">
        <v>801</v>
      </c>
      <c r="K1345" t="s">
        <v>804</v>
      </c>
      <c r="L1345">
        <v>26.13</v>
      </c>
      <c r="M1345">
        <v>9.2899999999999991</v>
      </c>
      <c r="N1345">
        <v>8.36</v>
      </c>
      <c r="O1345">
        <v>7.6</v>
      </c>
      <c r="P1345">
        <v>7.21</v>
      </c>
      <c r="Q1345">
        <v>2</v>
      </c>
      <c r="AU1345">
        <v>26.13</v>
      </c>
      <c r="AV1345">
        <v>9.2899999999999991</v>
      </c>
      <c r="AW1345">
        <v>8.36</v>
      </c>
      <c r="AX1345">
        <v>7.6</v>
      </c>
      <c r="AY1345">
        <v>7.21</v>
      </c>
      <c r="BB1345">
        <v>2</v>
      </c>
    </row>
    <row r="1346" spans="1:54" x14ac:dyDescent="0.25">
      <c r="A1346" t="s">
        <v>2659</v>
      </c>
      <c r="B1346" s="216" t="str">
        <f t="shared" si="41"/>
        <v xml:space="preserve">BF6SRW       </v>
      </c>
      <c r="C1346" s="216" t="s">
        <v>1871</v>
      </c>
      <c r="D1346" t="s">
        <v>801</v>
      </c>
      <c r="E1346" s="216" t="s">
        <v>669</v>
      </c>
      <c r="F1346"/>
      <c r="H1346" t="s">
        <v>2659</v>
      </c>
      <c r="I1346" t="s">
        <v>2378</v>
      </c>
      <c r="J1346" t="s">
        <v>801</v>
      </c>
      <c r="K1346" t="s">
        <v>804</v>
      </c>
      <c r="L1346">
        <v>29.68</v>
      </c>
      <c r="M1346">
        <v>10.55</v>
      </c>
      <c r="N1346">
        <v>9.5</v>
      </c>
      <c r="O1346">
        <v>8.6300000000000008</v>
      </c>
      <c r="P1346">
        <v>8.19</v>
      </c>
      <c r="Q1346">
        <v>4</v>
      </c>
      <c r="AU1346">
        <v>29.68</v>
      </c>
      <c r="AV1346">
        <v>10.55</v>
      </c>
      <c r="AW1346">
        <v>9.5</v>
      </c>
      <c r="AX1346">
        <v>8.6300000000000008</v>
      </c>
      <c r="AY1346">
        <v>8.19</v>
      </c>
      <c r="BB1346">
        <v>4</v>
      </c>
    </row>
    <row r="1347" spans="1:54" x14ac:dyDescent="0.25">
      <c r="A1347" t="s">
        <v>2660</v>
      </c>
      <c r="B1347" s="216" t="str">
        <f t="shared" si="41"/>
        <v xml:space="preserve">REPSRW       </v>
      </c>
      <c r="C1347" s="216" t="s">
        <v>1905</v>
      </c>
      <c r="D1347" t="s">
        <v>801</v>
      </c>
      <c r="E1347" s="216" t="s">
        <v>259</v>
      </c>
      <c r="F1347"/>
      <c r="H1347" t="s">
        <v>2660</v>
      </c>
      <c r="I1347" t="s">
        <v>2378</v>
      </c>
      <c r="J1347" t="s">
        <v>801</v>
      </c>
      <c r="K1347" t="s">
        <v>804</v>
      </c>
      <c r="L1347">
        <v>229.58</v>
      </c>
      <c r="M1347">
        <v>81.64</v>
      </c>
      <c r="N1347">
        <v>73.47</v>
      </c>
      <c r="O1347">
        <v>66.790000000000006</v>
      </c>
      <c r="P1347">
        <v>63.34</v>
      </c>
      <c r="Q1347">
        <v>41</v>
      </c>
      <c r="AU1347">
        <v>229.58</v>
      </c>
      <c r="AV1347">
        <v>81.64</v>
      </c>
      <c r="AW1347">
        <v>73.47</v>
      </c>
      <c r="AX1347">
        <v>66.790000000000006</v>
      </c>
      <c r="AY1347">
        <v>63.34</v>
      </c>
      <c r="BB1347">
        <v>41</v>
      </c>
    </row>
    <row r="1348" spans="1:54" x14ac:dyDescent="0.25">
      <c r="A1348" t="s">
        <v>2661</v>
      </c>
      <c r="B1348" s="216" t="str">
        <f t="shared" si="41"/>
        <v xml:space="preserve">ROT18SRW     </v>
      </c>
      <c r="C1348" s="216" t="s">
        <v>1906</v>
      </c>
      <c r="D1348" t="s">
        <v>801</v>
      </c>
      <c r="E1348" s="216" t="s">
        <v>17</v>
      </c>
      <c r="F1348"/>
      <c r="H1348" t="s">
        <v>2661</v>
      </c>
      <c r="I1348" t="s">
        <v>2378</v>
      </c>
      <c r="J1348" t="s">
        <v>801</v>
      </c>
      <c r="K1348" t="s">
        <v>804</v>
      </c>
      <c r="L1348">
        <v>247.88</v>
      </c>
      <c r="M1348">
        <v>88.15</v>
      </c>
      <c r="N1348">
        <v>79.319999999999993</v>
      </c>
      <c r="O1348">
        <v>72.11</v>
      </c>
      <c r="P1348">
        <v>68.39</v>
      </c>
      <c r="Q1348">
        <v>10</v>
      </c>
      <c r="AU1348">
        <v>247.88</v>
      </c>
      <c r="AV1348">
        <v>88.15</v>
      </c>
      <c r="AW1348">
        <v>79.319999999999993</v>
      </c>
      <c r="AX1348">
        <v>72.11</v>
      </c>
      <c r="AY1348">
        <v>68.39</v>
      </c>
      <c r="BB1348">
        <v>10</v>
      </c>
    </row>
    <row r="1349" spans="1:54" x14ac:dyDescent="0.25">
      <c r="A1349" t="s">
        <v>2662</v>
      </c>
      <c r="B1349" s="216" t="str">
        <f t="shared" si="41"/>
        <v xml:space="preserve">ROT21SRW     </v>
      </c>
      <c r="C1349" s="216" t="s">
        <v>1907</v>
      </c>
      <c r="D1349" t="s">
        <v>801</v>
      </c>
      <c r="E1349" s="216" t="s">
        <v>18</v>
      </c>
      <c r="F1349"/>
      <c r="H1349" t="s">
        <v>2662</v>
      </c>
      <c r="I1349" t="s">
        <v>2378</v>
      </c>
      <c r="J1349" t="s">
        <v>801</v>
      </c>
      <c r="K1349" t="s">
        <v>804</v>
      </c>
      <c r="L1349">
        <v>253.19</v>
      </c>
      <c r="M1349">
        <v>90.03</v>
      </c>
      <c r="N1349">
        <v>81.02</v>
      </c>
      <c r="O1349">
        <v>73.650000000000006</v>
      </c>
      <c r="P1349">
        <v>69.86</v>
      </c>
      <c r="Q1349">
        <v>11</v>
      </c>
      <c r="AU1349">
        <v>253.19</v>
      </c>
      <c r="AV1349">
        <v>90.03</v>
      </c>
      <c r="AW1349">
        <v>81.02</v>
      </c>
      <c r="AX1349">
        <v>73.650000000000006</v>
      </c>
      <c r="AY1349">
        <v>69.86</v>
      </c>
      <c r="BB1349">
        <v>11</v>
      </c>
    </row>
    <row r="1350" spans="1:54" x14ac:dyDescent="0.25">
      <c r="A1350" t="s">
        <v>2663</v>
      </c>
      <c r="B1350" s="216" t="str">
        <f t="shared" si="41"/>
        <v xml:space="preserve">ROT24SRW     </v>
      </c>
      <c r="C1350" s="216" t="s">
        <v>1908</v>
      </c>
      <c r="D1350" t="s">
        <v>801</v>
      </c>
      <c r="E1350" s="216" t="s">
        <v>52</v>
      </c>
      <c r="F1350"/>
      <c r="H1350" t="s">
        <v>2663</v>
      </c>
      <c r="I1350" t="s">
        <v>2378</v>
      </c>
      <c r="J1350" t="s">
        <v>801</v>
      </c>
      <c r="K1350" t="s">
        <v>804</v>
      </c>
      <c r="L1350">
        <v>263.81</v>
      </c>
      <c r="M1350">
        <v>93.81</v>
      </c>
      <c r="N1350">
        <v>84.42</v>
      </c>
      <c r="O1350">
        <v>76.739999999999995</v>
      </c>
      <c r="P1350">
        <v>72.790000000000006</v>
      </c>
      <c r="Q1350">
        <v>12</v>
      </c>
      <c r="AU1350">
        <v>263.81</v>
      </c>
      <c r="AV1350">
        <v>93.81</v>
      </c>
      <c r="AW1350">
        <v>84.42</v>
      </c>
      <c r="AX1350">
        <v>76.739999999999995</v>
      </c>
      <c r="AY1350">
        <v>72.790000000000006</v>
      </c>
      <c r="BB1350">
        <v>12</v>
      </c>
    </row>
    <row r="1351" spans="1:54" x14ac:dyDescent="0.25">
      <c r="A1351" t="s">
        <v>2664</v>
      </c>
      <c r="B1351" s="216" t="str">
        <f t="shared" si="41"/>
        <v xml:space="preserve">ROT27SRW     </v>
      </c>
      <c r="C1351" s="216" t="s">
        <v>1909</v>
      </c>
      <c r="D1351" t="s">
        <v>801</v>
      </c>
      <c r="E1351" s="216" t="s">
        <v>684</v>
      </c>
      <c r="F1351"/>
      <c r="H1351" t="s">
        <v>2664</v>
      </c>
      <c r="I1351" t="s">
        <v>2378</v>
      </c>
      <c r="J1351" t="s">
        <v>801</v>
      </c>
      <c r="K1351" t="s">
        <v>804</v>
      </c>
      <c r="L1351">
        <v>269.13</v>
      </c>
      <c r="M1351">
        <v>95.7</v>
      </c>
      <c r="N1351">
        <v>86.12</v>
      </c>
      <c r="O1351">
        <v>78.290000000000006</v>
      </c>
      <c r="P1351">
        <v>74.25</v>
      </c>
      <c r="Q1351">
        <v>13</v>
      </c>
      <c r="AU1351">
        <v>269.13</v>
      </c>
      <c r="AV1351">
        <v>95.7</v>
      </c>
      <c r="AW1351">
        <v>86.12</v>
      </c>
      <c r="AX1351">
        <v>78.290000000000006</v>
      </c>
      <c r="AY1351">
        <v>74.25</v>
      </c>
      <c r="BB1351">
        <v>13</v>
      </c>
    </row>
    <row r="1352" spans="1:54" x14ac:dyDescent="0.25">
      <c r="A1352" t="s">
        <v>2665</v>
      </c>
      <c r="B1352" s="216" t="str">
        <f t="shared" si="41"/>
        <v xml:space="preserve">ROT30SRW     </v>
      </c>
      <c r="C1352" s="216" t="s">
        <v>1910</v>
      </c>
      <c r="D1352" t="s">
        <v>801</v>
      </c>
      <c r="E1352" s="216" t="s">
        <v>305</v>
      </c>
      <c r="F1352"/>
      <c r="H1352" t="s">
        <v>2665</v>
      </c>
      <c r="I1352" t="s">
        <v>2378</v>
      </c>
      <c r="J1352" t="s">
        <v>801</v>
      </c>
      <c r="K1352" t="s">
        <v>804</v>
      </c>
      <c r="L1352">
        <v>285.06</v>
      </c>
      <c r="M1352">
        <v>101.37</v>
      </c>
      <c r="N1352">
        <v>91.22</v>
      </c>
      <c r="O1352">
        <v>82.92</v>
      </c>
      <c r="P1352">
        <v>78.650000000000006</v>
      </c>
      <c r="Q1352">
        <v>13</v>
      </c>
      <c r="AU1352">
        <v>285.06</v>
      </c>
      <c r="AV1352">
        <v>101.37</v>
      </c>
      <c r="AW1352">
        <v>91.22</v>
      </c>
      <c r="AX1352">
        <v>82.92</v>
      </c>
      <c r="AY1352">
        <v>78.650000000000006</v>
      </c>
      <c r="BB1352">
        <v>13</v>
      </c>
    </row>
    <row r="1353" spans="1:54" x14ac:dyDescent="0.25">
      <c r="A1353" t="s">
        <v>2666</v>
      </c>
      <c r="B1353" s="216" t="str">
        <f t="shared" si="41"/>
        <v xml:space="preserve">SM96SRW      </v>
      </c>
      <c r="C1353" s="216" t="s">
        <v>1916</v>
      </c>
      <c r="D1353" t="s">
        <v>801</v>
      </c>
      <c r="E1353" s="216" t="s">
        <v>688</v>
      </c>
      <c r="F1353"/>
      <c r="H1353" t="s">
        <v>2666</v>
      </c>
      <c r="I1353" t="s">
        <v>2378</v>
      </c>
      <c r="J1353" t="s">
        <v>801</v>
      </c>
      <c r="K1353" t="s">
        <v>804</v>
      </c>
      <c r="L1353">
        <v>46.83</v>
      </c>
      <c r="M1353">
        <v>16.649999999999999</v>
      </c>
      <c r="N1353">
        <v>14.99</v>
      </c>
      <c r="O1353">
        <v>13.62</v>
      </c>
      <c r="P1353">
        <v>12.92</v>
      </c>
      <c r="Q1353">
        <v>4</v>
      </c>
      <c r="AU1353">
        <v>46.83</v>
      </c>
      <c r="AV1353">
        <v>16.649999999999999</v>
      </c>
      <c r="AW1353">
        <v>14.99</v>
      </c>
      <c r="AX1353">
        <v>13.62</v>
      </c>
      <c r="AY1353">
        <v>12.92</v>
      </c>
      <c r="BB1353">
        <v>4</v>
      </c>
    </row>
    <row r="1354" spans="1:54" x14ac:dyDescent="0.25">
      <c r="A1354" t="s">
        <v>2667</v>
      </c>
      <c r="B1354" s="216" t="str">
        <f t="shared" si="41"/>
        <v xml:space="preserve">TKP96SRW     </v>
      </c>
      <c r="C1354" s="216" t="s">
        <v>1918</v>
      </c>
      <c r="D1354" t="s">
        <v>801</v>
      </c>
      <c r="E1354" s="216" t="s">
        <v>689</v>
      </c>
      <c r="F1354"/>
      <c r="H1354" t="s">
        <v>2667</v>
      </c>
      <c r="I1354" t="s">
        <v>2378</v>
      </c>
      <c r="J1354" t="s">
        <v>801</v>
      </c>
      <c r="K1354" t="s">
        <v>804</v>
      </c>
      <c r="L1354">
        <v>30.79</v>
      </c>
      <c r="M1354">
        <v>10.95</v>
      </c>
      <c r="N1354">
        <v>9.85</v>
      </c>
      <c r="O1354">
        <v>8.9600000000000009</v>
      </c>
      <c r="P1354">
        <v>8.5</v>
      </c>
      <c r="Q1354">
        <v>9</v>
      </c>
      <c r="AU1354">
        <v>30.79</v>
      </c>
      <c r="AV1354">
        <v>10.95</v>
      </c>
      <c r="AW1354">
        <v>9.85</v>
      </c>
      <c r="AX1354">
        <v>8.9600000000000009</v>
      </c>
      <c r="AY1354">
        <v>8.5</v>
      </c>
      <c r="BB1354">
        <v>9</v>
      </c>
    </row>
    <row r="1355" spans="1:54" x14ac:dyDescent="0.25">
      <c r="A1355" t="s">
        <v>2668</v>
      </c>
      <c r="B1355" s="216" t="str">
        <f t="shared" si="41"/>
        <v xml:space="preserve">TK96SRW      </v>
      </c>
      <c r="C1355" s="216" t="s">
        <v>1917</v>
      </c>
      <c r="D1355" t="s">
        <v>801</v>
      </c>
      <c r="E1355" s="216" t="s">
        <v>260</v>
      </c>
      <c r="F1355"/>
      <c r="H1355" t="s">
        <v>2668</v>
      </c>
      <c r="I1355" t="s">
        <v>2378</v>
      </c>
      <c r="J1355" t="s">
        <v>801</v>
      </c>
      <c r="K1355" t="s">
        <v>804</v>
      </c>
      <c r="L1355">
        <v>52.15</v>
      </c>
      <c r="M1355">
        <v>18.55</v>
      </c>
      <c r="N1355">
        <v>16.690000000000001</v>
      </c>
      <c r="O1355">
        <v>15.17</v>
      </c>
      <c r="P1355">
        <v>14.39</v>
      </c>
      <c r="Q1355">
        <v>7</v>
      </c>
      <c r="AU1355">
        <v>52.15</v>
      </c>
      <c r="AV1355">
        <v>18.55</v>
      </c>
      <c r="AW1355">
        <v>16.690000000000001</v>
      </c>
      <c r="AX1355">
        <v>15.17</v>
      </c>
      <c r="AY1355">
        <v>14.39</v>
      </c>
      <c r="BB1355">
        <v>7</v>
      </c>
    </row>
    <row r="1356" spans="1:54" x14ac:dyDescent="0.25">
      <c r="A1356" t="s">
        <v>2669</v>
      </c>
      <c r="B1356" s="216" t="str">
        <f t="shared" si="41"/>
        <v xml:space="preserve">WEP42SRW     </v>
      </c>
      <c r="C1356" s="216" t="s">
        <v>2029</v>
      </c>
      <c r="D1356" t="s">
        <v>801</v>
      </c>
      <c r="E1356" s="216" t="s">
        <v>722</v>
      </c>
      <c r="F1356"/>
      <c r="H1356" t="s">
        <v>2669</v>
      </c>
      <c r="I1356" t="s">
        <v>2378</v>
      </c>
      <c r="J1356" t="s">
        <v>801</v>
      </c>
      <c r="K1356" t="s">
        <v>804</v>
      </c>
      <c r="L1356">
        <v>75.38</v>
      </c>
      <c r="M1356">
        <v>26.81</v>
      </c>
      <c r="N1356">
        <v>24.12</v>
      </c>
      <c r="O1356">
        <v>21.93</v>
      </c>
      <c r="P1356">
        <v>20.8</v>
      </c>
      <c r="Q1356">
        <v>10</v>
      </c>
      <c r="AU1356">
        <v>75.38</v>
      </c>
      <c r="AV1356">
        <v>26.81</v>
      </c>
      <c r="AW1356">
        <v>24.12</v>
      </c>
      <c r="AX1356">
        <v>21.93</v>
      </c>
      <c r="AY1356">
        <v>20.8</v>
      </c>
      <c r="BB1356">
        <v>10</v>
      </c>
    </row>
    <row r="1357" spans="1:54" x14ac:dyDescent="0.25">
      <c r="A1357" t="s">
        <v>2670</v>
      </c>
      <c r="B1357" s="216" t="str">
        <f t="shared" si="41"/>
        <v xml:space="preserve">WF342SRW     </v>
      </c>
      <c r="C1357" s="216" t="s">
        <v>2030</v>
      </c>
      <c r="D1357" t="s">
        <v>801</v>
      </c>
      <c r="E1357" s="216" t="s">
        <v>723</v>
      </c>
      <c r="F1357"/>
      <c r="H1357" t="s">
        <v>2670</v>
      </c>
      <c r="I1357" t="s">
        <v>2378</v>
      </c>
      <c r="J1357" t="s">
        <v>801</v>
      </c>
      <c r="K1357" t="s">
        <v>804</v>
      </c>
      <c r="L1357">
        <v>29.01</v>
      </c>
      <c r="M1357">
        <v>10.32</v>
      </c>
      <c r="N1357">
        <v>9.2799999999999994</v>
      </c>
      <c r="O1357">
        <v>8.44</v>
      </c>
      <c r="P1357">
        <v>8</v>
      </c>
      <c r="Q1357">
        <v>3</v>
      </c>
      <c r="AU1357">
        <v>29.01</v>
      </c>
      <c r="AV1357">
        <v>10.32</v>
      </c>
      <c r="AW1357">
        <v>9.2799999999999994</v>
      </c>
      <c r="AX1357">
        <v>8.44</v>
      </c>
      <c r="AY1357">
        <v>8</v>
      </c>
      <c r="BB1357">
        <v>3</v>
      </c>
    </row>
    <row r="1358" spans="1:54" x14ac:dyDescent="0.25">
      <c r="A1358" t="s">
        <v>2671</v>
      </c>
      <c r="B1358" s="216" t="str">
        <f t="shared" si="41"/>
        <v xml:space="preserve">WF396SRW     </v>
      </c>
      <c r="C1358" s="216" t="s">
        <v>2031</v>
      </c>
      <c r="D1358" t="s">
        <v>801</v>
      </c>
      <c r="E1358" s="216" t="s">
        <v>724</v>
      </c>
      <c r="F1358"/>
      <c r="H1358" t="s">
        <v>2671</v>
      </c>
      <c r="I1358" t="s">
        <v>2378</v>
      </c>
      <c r="J1358" t="s">
        <v>801</v>
      </c>
      <c r="K1358" t="s">
        <v>804</v>
      </c>
      <c r="L1358">
        <v>41.36</v>
      </c>
      <c r="M1358">
        <v>14.71</v>
      </c>
      <c r="N1358">
        <v>13.24</v>
      </c>
      <c r="O1358">
        <v>12.03</v>
      </c>
      <c r="P1358">
        <v>11.41</v>
      </c>
      <c r="Q1358">
        <v>5</v>
      </c>
      <c r="AU1358">
        <v>41.36</v>
      </c>
      <c r="AV1358">
        <v>14.71</v>
      </c>
      <c r="AW1358">
        <v>13.24</v>
      </c>
      <c r="AX1358">
        <v>12.03</v>
      </c>
      <c r="AY1358">
        <v>11.41</v>
      </c>
      <c r="BB1358">
        <v>5</v>
      </c>
    </row>
    <row r="1359" spans="1:54" x14ac:dyDescent="0.25">
      <c r="A1359" t="s">
        <v>2672</v>
      </c>
      <c r="B1359" s="216" t="str">
        <f t="shared" si="41"/>
        <v xml:space="preserve">WF642SRW     </v>
      </c>
      <c r="C1359" s="216" t="s">
        <v>2032</v>
      </c>
      <c r="D1359" t="s">
        <v>801</v>
      </c>
      <c r="E1359" s="216" t="s">
        <v>725</v>
      </c>
      <c r="F1359"/>
      <c r="H1359" t="s">
        <v>2672</v>
      </c>
      <c r="I1359" t="s">
        <v>2378</v>
      </c>
      <c r="J1359" t="s">
        <v>801</v>
      </c>
      <c r="K1359" t="s">
        <v>804</v>
      </c>
      <c r="L1359">
        <v>33.74</v>
      </c>
      <c r="M1359">
        <v>12</v>
      </c>
      <c r="N1359">
        <v>10.8</v>
      </c>
      <c r="O1359">
        <v>9.82</v>
      </c>
      <c r="P1359">
        <v>9.31</v>
      </c>
      <c r="Q1359">
        <v>5</v>
      </c>
      <c r="AU1359">
        <v>33.74</v>
      </c>
      <c r="AV1359">
        <v>12</v>
      </c>
      <c r="AW1359">
        <v>10.8</v>
      </c>
      <c r="AX1359">
        <v>9.82</v>
      </c>
      <c r="AY1359">
        <v>9.31</v>
      </c>
      <c r="BB1359">
        <v>5</v>
      </c>
    </row>
    <row r="1360" spans="1:54" x14ac:dyDescent="0.25">
      <c r="A1360" s="80" t="s">
        <v>4029</v>
      </c>
      <c r="B1360" s="216" t="str">
        <f t="shared" si="41"/>
        <v>BTM96SRW</v>
      </c>
      <c r="C1360" s="216" t="s">
        <v>4031</v>
      </c>
      <c r="D1360" t="s">
        <v>801</v>
      </c>
      <c r="E1360" s="221" t="s">
        <v>4033</v>
      </c>
      <c r="F1360"/>
      <c r="H1360" s="80" t="s">
        <v>4029</v>
      </c>
      <c r="I1360" s="80" t="s">
        <v>4012</v>
      </c>
      <c r="J1360" t="s">
        <v>801</v>
      </c>
      <c r="K1360" t="s">
        <v>804</v>
      </c>
      <c r="L1360">
        <v>52.24</v>
      </c>
      <c r="M1360">
        <v>18.579999999999998</v>
      </c>
      <c r="N1360">
        <v>16.72</v>
      </c>
      <c r="O1360">
        <v>15.2</v>
      </c>
      <c r="P1360">
        <v>14.41</v>
      </c>
      <c r="Q1360">
        <v>0.5</v>
      </c>
      <c r="AU1360">
        <v>52.24</v>
      </c>
      <c r="AV1360">
        <v>18.579999999999998</v>
      </c>
      <c r="AW1360">
        <v>16.72</v>
      </c>
      <c r="AX1360">
        <v>15.2</v>
      </c>
      <c r="AY1360">
        <v>14.41</v>
      </c>
      <c r="AZ1360">
        <v>0.5</v>
      </c>
      <c r="BB1360"/>
    </row>
    <row r="1361" spans="1:54" x14ac:dyDescent="0.25">
      <c r="A1361" t="s">
        <v>4030</v>
      </c>
      <c r="B1361" s="216" t="str">
        <f t="shared" si="41"/>
        <v>QRM96SRW</v>
      </c>
      <c r="C1361" s="216" t="s">
        <v>4032</v>
      </c>
      <c r="D1361" t="s">
        <v>801</v>
      </c>
      <c r="E1361" s="215" t="s">
        <v>4034</v>
      </c>
      <c r="F1361"/>
      <c r="H1361" t="s">
        <v>4030</v>
      </c>
      <c r="I1361" s="80" t="s">
        <v>4012</v>
      </c>
      <c r="J1361" t="s">
        <v>801</v>
      </c>
      <c r="K1361" t="s">
        <v>804</v>
      </c>
      <c r="L1361">
        <v>46.62</v>
      </c>
      <c r="M1361">
        <v>16.55</v>
      </c>
      <c r="N1361">
        <v>14.92</v>
      </c>
      <c r="O1361">
        <v>13.52</v>
      </c>
      <c r="P1361">
        <v>12.82</v>
      </c>
      <c r="Q1361">
        <v>0.66</v>
      </c>
      <c r="AU1361">
        <v>46.62</v>
      </c>
      <c r="AV1361">
        <v>16.55</v>
      </c>
      <c r="AW1361">
        <v>14.92</v>
      </c>
      <c r="AX1361">
        <v>13.52</v>
      </c>
      <c r="AY1361">
        <v>12.82</v>
      </c>
      <c r="AZ1361">
        <v>0.66</v>
      </c>
      <c r="BB1361"/>
    </row>
    <row r="1362" spans="1:54" x14ac:dyDescent="0.25">
      <c r="A1362" t="s">
        <v>2673</v>
      </c>
      <c r="B1362" s="216" t="str">
        <f t="shared" si="41"/>
        <v xml:space="preserve">WF696SRW     </v>
      </c>
      <c r="C1362" s="216" t="s">
        <v>2033</v>
      </c>
      <c r="D1362" t="s">
        <v>801</v>
      </c>
      <c r="E1362" s="216" t="s">
        <v>726</v>
      </c>
      <c r="F1362"/>
      <c r="H1362" t="s">
        <v>2673</v>
      </c>
      <c r="I1362" t="s">
        <v>2378</v>
      </c>
      <c r="J1362" t="s">
        <v>801</v>
      </c>
      <c r="K1362" t="s">
        <v>804</v>
      </c>
      <c r="L1362">
        <v>50.82</v>
      </c>
      <c r="M1362">
        <v>18.07</v>
      </c>
      <c r="N1362">
        <v>16.260000000000002</v>
      </c>
      <c r="O1362">
        <v>14.78</v>
      </c>
      <c r="P1362">
        <v>14.02</v>
      </c>
      <c r="Q1362">
        <v>10</v>
      </c>
      <c r="AU1362">
        <v>50.82</v>
      </c>
      <c r="AV1362">
        <v>18.07</v>
      </c>
      <c r="AW1362">
        <v>16.260000000000002</v>
      </c>
      <c r="AX1362">
        <v>14.78</v>
      </c>
      <c r="AY1362">
        <v>14.02</v>
      </c>
      <c r="BB1362">
        <v>10</v>
      </c>
    </row>
    <row r="1363" spans="1:54" x14ac:dyDescent="0.25">
      <c r="A1363"/>
      <c r="E1363"/>
    </row>
    <row r="1364" spans="1:54" x14ac:dyDescent="0.25">
      <c r="A1364"/>
      <c r="E1364"/>
    </row>
    <row r="1365" spans="1:54" x14ac:dyDescent="0.25">
      <c r="A1365"/>
      <c r="E1365"/>
    </row>
    <row r="1366" spans="1:54" x14ac:dyDescent="0.25">
      <c r="A1366"/>
      <c r="E1366"/>
    </row>
    <row r="1367" spans="1:54" x14ac:dyDescent="0.25">
      <c r="A1367"/>
      <c r="E1367"/>
    </row>
    <row r="1368" spans="1:54" x14ac:dyDescent="0.25">
      <c r="A1368" s="80" t="s">
        <v>411</v>
      </c>
      <c r="E1368"/>
      <c r="AU1368" s="216" t="e">
        <f>INDEX(#REF!,MATCH($A1368,#REF!,0))</f>
        <v>#REF!</v>
      </c>
      <c r="AV1368" s="216" t="e">
        <f>INDEX(#REF!,MATCH($A1368,#REF!,0))</f>
        <v>#REF!</v>
      </c>
      <c r="AW1368" s="216" t="e">
        <f>INDEX(#REF!,MATCH($A1368,#REF!,0))</f>
        <v>#REF!</v>
      </c>
      <c r="AX1368" s="216" t="e">
        <f>INDEX(#REF!,MATCH($A1368,#REF!,0))</f>
        <v>#REF!</v>
      </c>
      <c r="AY1368" s="216" t="e">
        <f>INDEX(#REF!,MATCH($A1368,#REF!,0))</f>
        <v>#REF!</v>
      </c>
      <c r="BB1368" s="216" t="e">
        <f>INDEX(#REF!,MATCH($A1368,#REF!,0))</f>
        <v>#REF!</v>
      </c>
    </row>
    <row r="1369" spans="1:54" x14ac:dyDescent="0.25">
      <c r="A1369" t="s">
        <v>3455</v>
      </c>
      <c r="B1369" s="216" t="str">
        <f t="shared" si="40"/>
        <v xml:space="preserve">BBC39LSW     </v>
      </c>
      <c r="C1369" s="216" t="s">
        <v>2118</v>
      </c>
      <c r="D1369" s="216" t="str">
        <f>LEFT(C1369,LEN(C1369)-2)</f>
        <v>BBC39L</v>
      </c>
      <c r="E1369" s="80" t="s">
        <v>255</v>
      </c>
      <c r="H1369" t="s">
        <v>3455</v>
      </c>
      <c r="I1369" t="s">
        <v>2378</v>
      </c>
      <c r="J1369" t="s">
        <v>797</v>
      </c>
      <c r="K1369" t="s">
        <v>798</v>
      </c>
      <c r="L1369">
        <v>684.36</v>
      </c>
      <c r="M1369">
        <v>243.36</v>
      </c>
      <c r="N1369">
        <v>219</v>
      </c>
      <c r="O1369">
        <v>199.08</v>
      </c>
      <c r="P1369">
        <v>188.82</v>
      </c>
      <c r="Q1369">
        <v>110</v>
      </c>
      <c r="AU1369">
        <v>684.36</v>
      </c>
      <c r="AV1369">
        <v>243.36</v>
      </c>
      <c r="AW1369">
        <v>219</v>
      </c>
      <c r="AX1369">
        <v>199.08</v>
      </c>
      <c r="AY1369">
        <v>188.82</v>
      </c>
      <c r="AZ1369">
        <v>110</v>
      </c>
      <c r="BB1369">
        <v>110</v>
      </c>
    </row>
    <row r="1370" spans="1:54" x14ac:dyDescent="0.25">
      <c r="A1370" t="s">
        <v>3456</v>
      </c>
      <c r="B1370" s="216" t="str">
        <f t="shared" si="40"/>
        <v xml:space="preserve">BBC39RSW     </v>
      </c>
      <c r="C1370" s="216" t="s">
        <v>2119</v>
      </c>
      <c r="D1370" s="216" t="str">
        <f t="shared" ref="D1370:D1433" si="42">LEFT(C1370,LEN(C1370)-2)</f>
        <v>BBC39R</v>
      </c>
      <c r="E1370" t="s">
        <v>256</v>
      </c>
      <c r="H1370" t="s">
        <v>3456</v>
      </c>
      <c r="I1370" t="s">
        <v>2378</v>
      </c>
      <c r="J1370" t="s">
        <v>797</v>
      </c>
      <c r="K1370" t="s">
        <v>798</v>
      </c>
      <c r="L1370">
        <v>684.36</v>
      </c>
      <c r="M1370">
        <v>243.36</v>
      </c>
      <c r="N1370">
        <v>219</v>
      </c>
      <c r="O1370">
        <v>199.08</v>
      </c>
      <c r="P1370">
        <v>188.82</v>
      </c>
      <c r="Q1370">
        <v>110</v>
      </c>
      <c r="AU1370">
        <v>684.36</v>
      </c>
      <c r="AV1370">
        <v>243.36</v>
      </c>
      <c r="AW1370">
        <v>219</v>
      </c>
      <c r="AX1370">
        <v>199.08</v>
      </c>
      <c r="AY1370">
        <v>188.82</v>
      </c>
      <c r="AZ1370">
        <v>110</v>
      </c>
      <c r="BB1370">
        <v>110</v>
      </c>
    </row>
    <row r="1371" spans="1:54" x14ac:dyDescent="0.25">
      <c r="A1371" t="s">
        <v>3457</v>
      </c>
      <c r="B1371" s="216" t="str">
        <f t="shared" si="40"/>
        <v xml:space="preserve">BBC42LSW     </v>
      </c>
      <c r="C1371" s="216" t="s">
        <v>2120</v>
      </c>
      <c r="D1371" s="216" t="str">
        <f t="shared" si="42"/>
        <v>BBC42L</v>
      </c>
      <c r="E1371" t="s">
        <v>665</v>
      </c>
      <c r="H1371" t="s">
        <v>3457</v>
      </c>
      <c r="I1371" t="s">
        <v>2378</v>
      </c>
      <c r="J1371" t="s">
        <v>797</v>
      </c>
      <c r="K1371" t="s">
        <v>798</v>
      </c>
      <c r="L1371">
        <v>689.75</v>
      </c>
      <c r="M1371">
        <v>245.28</v>
      </c>
      <c r="N1371">
        <v>220.72</v>
      </c>
      <c r="O1371">
        <v>200.65</v>
      </c>
      <c r="P1371">
        <v>190.3</v>
      </c>
      <c r="Q1371">
        <v>111</v>
      </c>
      <c r="AU1371">
        <v>689.75</v>
      </c>
      <c r="AV1371">
        <v>245.28</v>
      </c>
      <c r="AW1371">
        <v>220.72</v>
      </c>
      <c r="AX1371">
        <v>200.65</v>
      </c>
      <c r="AY1371">
        <v>190.3</v>
      </c>
      <c r="AZ1371">
        <v>111</v>
      </c>
      <c r="BB1371">
        <v>111</v>
      </c>
    </row>
    <row r="1372" spans="1:54" x14ac:dyDescent="0.25">
      <c r="A1372" t="s">
        <v>3458</v>
      </c>
      <c r="B1372" s="216" t="str">
        <f t="shared" si="40"/>
        <v xml:space="preserve">BBC42RSW     </v>
      </c>
      <c r="C1372" s="216" t="s">
        <v>2121</v>
      </c>
      <c r="D1372" s="216" t="str">
        <f t="shared" si="42"/>
        <v>BBC42R</v>
      </c>
      <c r="E1372" t="s">
        <v>666</v>
      </c>
      <c r="H1372" t="s">
        <v>3458</v>
      </c>
      <c r="I1372" t="s">
        <v>2378</v>
      </c>
      <c r="J1372" t="s">
        <v>797</v>
      </c>
      <c r="K1372" t="s">
        <v>798</v>
      </c>
      <c r="L1372">
        <v>689.75</v>
      </c>
      <c r="M1372">
        <v>245.28</v>
      </c>
      <c r="N1372">
        <v>220.72</v>
      </c>
      <c r="O1372">
        <v>200.65</v>
      </c>
      <c r="P1372">
        <v>190.3</v>
      </c>
      <c r="Q1372">
        <v>111</v>
      </c>
      <c r="AU1372">
        <v>689.75</v>
      </c>
      <c r="AV1372">
        <v>245.28</v>
      </c>
      <c r="AW1372">
        <v>220.72</v>
      </c>
      <c r="AX1372">
        <v>200.65</v>
      </c>
      <c r="AY1372">
        <v>190.3</v>
      </c>
      <c r="AZ1372">
        <v>111</v>
      </c>
      <c r="BB1372">
        <v>111</v>
      </c>
    </row>
    <row r="1373" spans="1:54" x14ac:dyDescent="0.25">
      <c r="A1373" t="s">
        <v>3459</v>
      </c>
      <c r="B1373" s="216" t="str">
        <f t="shared" si="40"/>
        <v xml:space="preserve">BCC33SW      </v>
      </c>
      <c r="C1373" s="216" t="s">
        <v>2123</v>
      </c>
      <c r="D1373" s="216" t="str">
        <f t="shared" si="42"/>
        <v>BCC33</v>
      </c>
      <c r="E1373" t="s">
        <v>216</v>
      </c>
      <c r="H1373" t="s">
        <v>3459</v>
      </c>
      <c r="I1373" t="s">
        <v>2378</v>
      </c>
      <c r="J1373" t="s">
        <v>797</v>
      </c>
      <c r="K1373" t="s">
        <v>798</v>
      </c>
      <c r="L1373">
        <v>479.63</v>
      </c>
      <c r="M1373">
        <v>170.56</v>
      </c>
      <c r="N1373">
        <v>153.47999999999999</v>
      </c>
      <c r="O1373">
        <v>139.52000000000001</v>
      </c>
      <c r="P1373">
        <v>132.33000000000001</v>
      </c>
      <c r="Q1373">
        <v>114</v>
      </c>
      <c r="AU1373">
        <v>479.63</v>
      </c>
      <c r="AV1373">
        <v>170.56</v>
      </c>
      <c r="AW1373">
        <v>153.47999999999999</v>
      </c>
      <c r="AX1373">
        <v>139.52000000000001</v>
      </c>
      <c r="AY1373">
        <v>132.33000000000001</v>
      </c>
      <c r="AZ1373">
        <v>114</v>
      </c>
      <c r="BB1373">
        <v>114</v>
      </c>
    </row>
    <row r="1374" spans="1:54" x14ac:dyDescent="0.25">
      <c r="A1374" t="s">
        <v>3460</v>
      </c>
      <c r="B1374" s="216" t="str">
        <f t="shared" si="40"/>
        <v xml:space="preserve">BCC36SW      </v>
      </c>
      <c r="C1374" s="216" t="s">
        <v>2124</v>
      </c>
      <c r="D1374" s="216" t="str">
        <f t="shared" si="42"/>
        <v>BCC36</v>
      </c>
      <c r="E1374" t="s">
        <v>221</v>
      </c>
      <c r="H1374" t="s">
        <v>3460</v>
      </c>
      <c r="I1374" t="s">
        <v>2378</v>
      </c>
      <c r="J1374" t="s">
        <v>797</v>
      </c>
      <c r="K1374" t="s">
        <v>798</v>
      </c>
      <c r="L1374">
        <v>527.4</v>
      </c>
      <c r="M1374">
        <v>187.54</v>
      </c>
      <c r="N1374">
        <v>168.77</v>
      </c>
      <c r="O1374">
        <v>153.41999999999999</v>
      </c>
      <c r="P1374">
        <v>145.51</v>
      </c>
      <c r="Q1374">
        <v>130</v>
      </c>
      <c r="AU1374">
        <v>527.4</v>
      </c>
      <c r="AV1374">
        <v>187.54</v>
      </c>
      <c r="AW1374">
        <v>168.77</v>
      </c>
      <c r="AX1374">
        <v>153.41999999999999</v>
      </c>
      <c r="AY1374">
        <v>145.51</v>
      </c>
      <c r="AZ1374">
        <v>130</v>
      </c>
      <c r="BB1374">
        <v>130</v>
      </c>
    </row>
    <row r="1375" spans="1:54" x14ac:dyDescent="0.25">
      <c r="A1375" t="s">
        <v>3461</v>
      </c>
      <c r="B1375" s="216" t="str">
        <f t="shared" si="40"/>
        <v xml:space="preserve">BDC36SW      </v>
      </c>
      <c r="C1375" s="216" t="s">
        <v>2125</v>
      </c>
      <c r="D1375" s="216" t="str">
        <f t="shared" si="42"/>
        <v>BDC36</v>
      </c>
      <c r="E1375" t="s">
        <v>222</v>
      </c>
      <c r="H1375" t="s">
        <v>3461</v>
      </c>
      <c r="I1375" t="s">
        <v>2378</v>
      </c>
      <c r="J1375" t="s">
        <v>797</v>
      </c>
      <c r="K1375" t="s">
        <v>798</v>
      </c>
      <c r="L1375">
        <v>465.45</v>
      </c>
      <c r="M1375">
        <v>165.51</v>
      </c>
      <c r="N1375">
        <v>148.94</v>
      </c>
      <c r="O1375">
        <v>135.4</v>
      </c>
      <c r="P1375">
        <v>128.41999999999999</v>
      </c>
      <c r="Q1375">
        <v>123</v>
      </c>
      <c r="AU1375">
        <v>465.45</v>
      </c>
      <c r="AV1375">
        <v>165.51</v>
      </c>
      <c r="AW1375">
        <v>148.94</v>
      </c>
      <c r="AX1375">
        <v>135.4</v>
      </c>
      <c r="AY1375">
        <v>128.41999999999999</v>
      </c>
      <c r="AZ1375">
        <v>123</v>
      </c>
      <c r="BB1375">
        <v>123</v>
      </c>
    </row>
    <row r="1376" spans="1:54" x14ac:dyDescent="0.25">
      <c r="A1376" t="s">
        <v>3462</v>
      </c>
      <c r="B1376" s="216" t="str">
        <f t="shared" si="40"/>
        <v xml:space="preserve">BFD09SW      </v>
      </c>
      <c r="C1376" s="216" t="s">
        <v>2129</v>
      </c>
      <c r="D1376" s="216" t="str">
        <f t="shared" si="42"/>
        <v>BFD09</v>
      </c>
      <c r="E1376" t="s">
        <v>670</v>
      </c>
      <c r="H1376" t="s">
        <v>3462</v>
      </c>
      <c r="I1376" t="s">
        <v>2378</v>
      </c>
      <c r="J1376" t="s">
        <v>797</v>
      </c>
      <c r="K1376" t="s">
        <v>798</v>
      </c>
      <c r="L1376">
        <v>262.5</v>
      </c>
      <c r="M1376">
        <v>93.35</v>
      </c>
      <c r="N1376">
        <v>84</v>
      </c>
      <c r="O1376">
        <v>76.36</v>
      </c>
      <c r="P1376">
        <v>72.42</v>
      </c>
      <c r="Q1376">
        <v>41</v>
      </c>
      <c r="AU1376">
        <v>262.5</v>
      </c>
      <c r="AV1376">
        <v>93.35</v>
      </c>
      <c r="AW1376">
        <v>84</v>
      </c>
      <c r="AX1376">
        <v>76.36</v>
      </c>
      <c r="AY1376">
        <v>72.42</v>
      </c>
      <c r="AZ1376">
        <v>41</v>
      </c>
      <c r="BB1376">
        <v>41</v>
      </c>
    </row>
    <row r="1377" spans="1:54" x14ac:dyDescent="0.25">
      <c r="A1377" t="s">
        <v>3463</v>
      </c>
      <c r="B1377" s="216" t="str">
        <f t="shared" si="40"/>
        <v xml:space="preserve">BFD12SW      </v>
      </c>
      <c r="C1377" s="216" t="s">
        <v>2130</v>
      </c>
      <c r="D1377" s="216" t="str">
        <f t="shared" si="42"/>
        <v>BFD12</v>
      </c>
      <c r="E1377" t="s">
        <v>148</v>
      </c>
      <c r="H1377" t="s">
        <v>3463</v>
      </c>
      <c r="I1377" t="s">
        <v>2378</v>
      </c>
      <c r="J1377" t="s">
        <v>797</v>
      </c>
      <c r="K1377" t="s">
        <v>798</v>
      </c>
      <c r="L1377">
        <v>276.44</v>
      </c>
      <c r="M1377">
        <v>98.3</v>
      </c>
      <c r="N1377">
        <v>88.46</v>
      </c>
      <c r="O1377">
        <v>80.42</v>
      </c>
      <c r="P1377">
        <v>76.27</v>
      </c>
      <c r="Q1377">
        <v>45</v>
      </c>
      <c r="AU1377">
        <v>276.44</v>
      </c>
      <c r="AV1377">
        <v>98.3</v>
      </c>
      <c r="AW1377">
        <v>88.46</v>
      </c>
      <c r="AX1377">
        <v>80.42</v>
      </c>
      <c r="AY1377">
        <v>76.27</v>
      </c>
      <c r="AZ1377">
        <v>45</v>
      </c>
      <c r="BB1377">
        <v>45</v>
      </c>
    </row>
    <row r="1378" spans="1:54" x14ac:dyDescent="0.25">
      <c r="A1378" t="s">
        <v>3464</v>
      </c>
      <c r="B1378" s="216" t="str">
        <f t="shared" si="40"/>
        <v xml:space="preserve">BFD15SW      </v>
      </c>
      <c r="C1378" s="216" t="s">
        <v>2131</v>
      </c>
      <c r="D1378" s="216" t="str">
        <f t="shared" si="42"/>
        <v>BFD15</v>
      </c>
      <c r="E1378" t="s">
        <v>156</v>
      </c>
      <c r="H1378" t="s">
        <v>3464</v>
      </c>
      <c r="I1378" t="s">
        <v>2378</v>
      </c>
      <c r="J1378" t="s">
        <v>797</v>
      </c>
      <c r="K1378" t="s">
        <v>798</v>
      </c>
      <c r="L1378">
        <v>298.69</v>
      </c>
      <c r="M1378">
        <v>106.21</v>
      </c>
      <c r="N1378">
        <v>95.58</v>
      </c>
      <c r="O1378">
        <v>86.89</v>
      </c>
      <c r="P1378">
        <v>82.41</v>
      </c>
      <c r="Q1378">
        <v>52</v>
      </c>
      <c r="AU1378">
        <v>298.69</v>
      </c>
      <c r="AV1378">
        <v>106.21</v>
      </c>
      <c r="AW1378">
        <v>95.58</v>
      </c>
      <c r="AX1378">
        <v>86.89</v>
      </c>
      <c r="AY1378">
        <v>82.41</v>
      </c>
      <c r="AZ1378">
        <v>52</v>
      </c>
      <c r="BB1378">
        <v>52</v>
      </c>
    </row>
    <row r="1379" spans="1:54" x14ac:dyDescent="0.25">
      <c r="A1379" t="s">
        <v>3465</v>
      </c>
      <c r="B1379" s="216" t="str">
        <f t="shared" si="40"/>
        <v xml:space="preserve">BFD18SW      </v>
      </c>
      <c r="C1379" s="216" t="s">
        <v>2132</v>
      </c>
      <c r="D1379" s="216" t="str">
        <f t="shared" si="42"/>
        <v>BFD18</v>
      </c>
      <c r="E1379" t="s">
        <v>164</v>
      </c>
      <c r="H1379" t="s">
        <v>3465</v>
      </c>
      <c r="I1379" t="s">
        <v>2378</v>
      </c>
      <c r="J1379" t="s">
        <v>797</v>
      </c>
      <c r="K1379" t="s">
        <v>798</v>
      </c>
      <c r="L1379">
        <v>312.45999999999998</v>
      </c>
      <c r="M1379">
        <v>111.11</v>
      </c>
      <c r="N1379">
        <v>99.99</v>
      </c>
      <c r="O1379">
        <v>90.9</v>
      </c>
      <c r="P1379">
        <v>86.21</v>
      </c>
      <c r="Q1379">
        <v>56</v>
      </c>
      <c r="AU1379">
        <v>312.45999999999998</v>
      </c>
      <c r="AV1379">
        <v>111.11</v>
      </c>
      <c r="AW1379">
        <v>99.99</v>
      </c>
      <c r="AX1379">
        <v>90.9</v>
      </c>
      <c r="AY1379">
        <v>86.21</v>
      </c>
      <c r="AZ1379">
        <v>56</v>
      </c>
      <c r="BB1379">
        <v>56</v>
      </c>
    </row>
    <row r="1380" spans="1:54" x14ac:dyDescent="0.25">
      <c r="A1380" t="s">
        <v>3466</v>
      </c>
      <c r="B1380" s="216" t="str">
        <f t="shared" si="40"/>
        <v xml:space="preserve">BFD21SW      </v>
      </c>
      <c r="C1380" s="216" t="s">
        <v>2133</v>
      </c>
      <c r="D1380" s="216" t="str">
        <f t="shared" si="42"/>
        <v>BFD21</v>
      </c>
      <c r="E1380" t="s">
        <v>173</v>
      </c>
      <c r="H1380" t="s">
        <v>3466</v>
      </c>
      <c r="I1380" t="s">
        <v>2378</v>
      </c>
      <c r="J1380" t="s">
        <v>797</v>
      </c>
      <c r="K1380" t="s">
        <v>798</v>
      </c>
      <c r="L1380">
        <v>329.09</v>
      </c>
      <c r="M1380">
        <v>117.02</v>
      </c>
      <c r="N1380">
        <v>105.31</v>
      </c>
      <c r="O1380">
        <v>95.73</v>
      </c>
      <c r="P1380">
        <v>90.8</v>
      </c>
      <c r="Q1380">
        <v>61</v>
      </c>
      <c r="AU1380">
        <v>329.09</v>
      </c>
      <c r="AV1380">
        <v>117.02</v>
      </c>
      <c r="AW1380">
        <v>105.31</v>
      </c>
      <c r="AX1380">
        <v>95.73</v>
      </c>
      <c r="AY1380">
        <v>90.8</v>
      </c>
      <c r="AZ1380">
        <v>61</v>
      </c>
      <c r="BB1380">
        <v>61</v>
      </c>
    </row>
    <row r="1381" spans="1:54" x14ac:dyDescent="0.25">
      <c r="A1381" t="s">
        <v>3467</v>
      </c>
      <c r="B1381" s="216" t="str">
        <f t="shared" si="40"/>
        <v xml:space="preserve">BFD24SW      </v>
      </c>
      <c r="C1381" s="216" t="s">
        <v>2134</v>
      </c>
      <c r="D1381" s="216" t="str">
        <f t="shared" si="42"/>
        <v>BFD24</v>
      </c>
      <c r="E1381" t="s">
        <v>179</v>
      </c>
      <c r="H1381" t="s">
        <v>3467</v>
      </c>
      <c r="I1381" t="s">
        <v>2378</v>
      </c>
      <c r="J1381" t="s">
        <v>797</v>
      </c>
      <c r="K1381" t="s">
        <v>798</v>
      </c>
      <c r="L1381">
        <v>363.18</v>
      </c>
      <c r="M1381">
        <v>129.15</v>
      </c>
      <c r="N1381">
        <v>116.22</v>
      </c>
      <c r="O1381">
        <v>105.65</v>
      </c>
      <c r="P1381">
        <v>100.2</v>
      </c>
      <c r="Q1381">
        <v>66</v>
      </c>
      <c r="AU1381">
        <v>363.18</v>
      </c>
      <c r="AV1381">
        <v>129.15</v>
      </c>
      <c r="AW1381">
        <v>116.22</v>
      </c>
      <c r="AX1381">
        <v>105.65</v>
      </c>
      <c r="AY1381">
        <v>100.2</v>
      </c>
      <c r="AZ1381">
        <v>66</v>
      </c>
      <c r="BB1381">
        <v>66</v>
      </c>
    </row>
    <row r="1382" spans="1:54" x14ac:dyDescent="0.25">
      <c r="A1382" t="s">
        <v>3468</v>
      </c>
      <c r="B1382" s="216" t="str">
        <f t="shared" si="40"/>
        <v xml:space="preserve">BFD27SW      </v>
      </c>
      <c r="C1382" s="216" t="s">
        <v>2135</v>
      </c>
      <c r="D1382" s="216" t="str">
        <f t="shared" si="42"/>
        <v>BFD27</v>
      </c>
      <c r="E1382" t="s">
        <v>197</v>
      </c>
      <c r="H1382" t="s">
        <v>3468</v>
      </c>
      <c r="I1382" t="s">
        <v>2378</v>
      </c>
      <c r="J1382" t="s">
        <v>797</v>
      </c>
      <c r="K1382" t="s">
        <v>798</v>
      </c>
      <c r="L1382">
        <v>407.65</v>
      </c>
      <c r="M1382">
        <v>144.96</v>
      </c>
      <c r="N1382">
        <v>130.44999999999999</v>
      </c>
      <c r="O1382">
        <v>118.59</v>
      </c>
      <c r="P1382">
        <v>112.47</v>
      </c>
      <c r="Q1382">
        <v>72</v>
      </c>
      <c r="AU1382">
        <v>407.65</v>
      </c>
      <c r="AV1382">
        <v>144.96</v>
      </c>
      <c r="AW1382">
        <v>130.44999999999999</v>
      </c>
      <c r="AX1382">
        <v>118.59</v>
      </c>
      <c r="AY1382">
        <v>112.47</v>
      </c>
      <c r="AZ1382">
        <v>72</v>
      </c>
      <c r="BB1382">
        <v>72</v>
      </c>
    </row>
    <row r="1383" spans="1:54" x14ac:dyDescent="0.25">
      <c r="A1383" t="s">
        <v>3469</v>
      </c>
      <c r="B1383" s="216" t="str">
        <f t="shared" si="40"/>
        <v xml:space="preserve">BFD30SW      </v>
      </c>
      <c r="C1383" s="216" t="s">
        <v>2136</v>
      </c>
      <c r="D1383" s="216" t="str">
        <f t="shared" si="42"/>
        <v>BFD30</v>
      </c>
      <c r="E1383" t="s">
        <v>200</v>
      </c>
      <c r="H1383" t="s">
        <v>3469</v>
      </c>
      <c r="I1383" t="s">
        <v>2378</v>
      </c>
      <c r="J1383" t="s">
        <v>797</v>
      </c>
      <c r="K1383" t="s">
        <v>798</v>
      </c>
      <c r="L1383">
        <v>424.04</v>
      </c>
      <c r="M1383">
        <v>150.79</v>
      </c>
      <c r="N1383">
        <v>135.69</v>
      </c>
      <c r="O1383">
        <v>123.35</v>
      </c>
      <c r="P1383">
        <v>116.99</v>
      </c>
      <c r="Q1383">
        <v>77</v>
      </c>
      <c r="AU1383">
        <v>424.04</v>
      </c>
      <c r="AV1383">
        <v>150.79</v>
      </c>
      <c r="AW1383">
        <v>135.69</v>
      </c>
      <c r="AX1383">
        <v>123.35</v>
      </c>
      <c r="AY1383">
        <v>116.99</v>
      </c>
      <c r="AZ1383">
        <v>77</v>
      </c>
      <c r="BB1383">
        <v>77</v>
      </c>
    </row>
    <row r="1384" spans="1:54" x14ac:dyDescent="0.25">
      <c r="A1384" t="s">
        <v>3470</v>
      </c>
      <c r="B1384" s="216" t="str">
        <f t="shared" si="40"/>
        <v xml:space="preserve">BFD33SW      </v>
      </c>
      <c r="C1384" s="216" t="s">
        <v>2137</v>
      </c>
      <c r="D1384" s="216" t="str">
        <f t="shared" si="42"/>
        <v>BFD33</v>
      </c>
      <c r="E1384" t="s">
        <v>217</v>
      </c>
      <c r="H1384" t="s">
        <v>3470</v>
      </c>
      <c r="I1384" t="s">
        <v>2378</v>
      </c>
      <c r="J1384" t="s">
        <v>797</v>
      </c>
      <c r="K1384" t="s">
        <v>798</v>
      </c>
      <c r="L1384">
        <v>446.2</v>
      </c>
      <c r="M1384">
        <v>158.66999999999999</v>
      </c>
      <c r="N1384">
        <v>142.78</v>
      </c>
      <c r="O1384">
        <v>129.80000000000001</v>
      </c>
      <c r="P1384">
        <v>123.11</v>
      </c>
      <c r="Q1384">
        <v>84</v>
      </c>
      <c r="AU1384">
        <v>446.2</v>
      </c>
      <c r="AV1384">
        <v>158.66999999999999</v>
      </c>
      <c r="AW1384">
        <v>142.78</v>
      </c>
      <c r="AX1384">
        <v>129.80000000000001</v>
      </c>
      <c r="AY1384">
        <v>123.11</v>
      </c>
      <c r="AZ1384">
        <v>84</v>
      </c>
      <c r="BB1384">
        <v>84</v>
      </c>
    </row>
    <row r="1385" spans="1:54" x14ac:dyDescent="0.25">
      <c r="A1385" t="s">
        <v>3471</v>
      </c>
      <c r="B1385" s="216" t="str">
        <f t="shared" si="40"/>
        <v xml:space="preserve">BFD36SW      </v>
      </c>
      <c r="C1385" s="216" t="s">
        <v>2138</v>
      </c>
      <c r="D1385" s="216" t="str">
        <f t="shared" si="42"/>
        <v>BFD36</v>
      </c>
      <c r="E1385" t="s">
        <v>223</v>
      </c>
      <c r="H1385" t="s">
        <v>3471</v>
      </c>
      <c r="I1385" t="s">
        <v>2378</v>
      </c>
      <c r="J1385" t="s">
        <v>797</v>
      </c>
      <c r="K1385" t="s">
        <v>798</v>
      </c>
      <c r="L1385">
        <v>460.14</v>
      </c>
      <c r="M1385">
        <v>163.63</v>
      </c>
      <c r="N1385">
        <v>147.25</v>
      </c>
      <c r="O1385">
        <v>133.86000000000001</v>
      </c>
      <c r="P1385">
        <v>126.95</v>
      </c>
      <c r="Q1385">
        <v>88</v>
      </c>
      <c r="AU1385">
        <v>460.14</v>
      </c>
      <c r="AV1385">
        <v>163.63</v>
      </c>
      <c r="AW1385">
        <v>147.25</v>
      </c>
      <c r="AX1385">
        <v>133.86000000000001</v>
      </c>
      <c r="AY1385">
        <v>126.95</v>
      </c>
      <c r="AZ1385">
        <v>88</v>
      </c>
      <c r="BB1385">
        <v>88</v>
      </c>
    </row>
    <row r="1386" spans="1:54" x14ac:dyDescent="0.25">
      <c r="A1386" t="s">
        <v>3472</v>
      </c>
      <c r="B1386" s="216" t="str">
        <f t="shared" si="40"/>
        <v xml:space="preserve">B09SW        </v>
      </c>
      <c r="C1386" s="216" t="s">
        <v>2108</v>
      </c>
      <c r="D1386" s="216" t="str">
        <f t="shared" si="42"/>
        <v>B09</v>
      </c>
      <c r="E1386" t="s">
        <v>664</v>
      </c>
      <c r="H1386" t="s">
        <v>3472</v>
      </c>
      <c r="I1386" t="s">
        <v>2378</v>
      </c>
      <c r="J1386" t="s">
        <v>797</v>
      </c>
      <c r="K1386" t="s">
        <v>798</v>
      </c>
      <c r="L1386">
        <v>486.79</v>
      </c>
      <c r="M1386">
        <v>173.1</v>
      </c>
      <c r="N1386">
        <v>155.77000000000001</v>
      </c>
      <c r="O1386">
        <v>141.61000000000001</v>
      </c>
      <c r="P1386">
        <v>134.31</v>
      </c>
      <c r="Q1386">
        <v>50</v>
      </c>
      <c r="AU1386">
        <v>486.79</v>
      </c>
      <c r="AV1386">
        <v>173.1</v>
      </c>
      <c r="AW1386">
        <v>155.77000000000001</v>
      </c>
      <c r="AX1386">
        <v>141.61000000000001</v>
      </c>
      <c r="AY1386">
        <v>134.31</v>
      </c>
      <c r="AZ1386">
        <v>50</v>
      </c>
      <c r="BB1386">
        <v>50</v>
      </c>
    </row>
    <row r="1387" spans="1:54" x14ac:dyDescent="0.25">
      <c r="A1387" t="s">
        <v>3473</v>
      </c>
      <c r="B1387" s="216" t="str">
        <f t="shared" si="40"/>
        <v xml:space="preserve">B12SW        </v>
      </c>
      <c r="C1387" s="216" t="s">
        <v>2109</v>
      </c>
      <c r="D1387" s="216" t="str">
        <f t="shared" si="42"/>
        <v>B12</v>
      </c>
      <c r="E1387" s="80" t="s">
        <v>147</v>
      </c>
      <c r="H1387" t="s">
        <v>3473</v>
      </c>
      <c r="I1387" t="s">
        <v>2378</v>
      </c>
      <c r="J1387" t="s">
        <v>797</v>
      </c>
      <c r="K1387" t="s">
        <v>798</v>
      </c>
      <c r="L1387">
        <v>501.38</v>
      </c>
      <c r="M1387">
        <v>178.29</v>
      </c>
      <c r="N1387">
        <v>160.44</v>
      </c>
      <c r="O1387">
        <v>145.85</v>
      </c>
      <c r="P1387">
        <v>138.33000000000001</v>
      </c>
      <c r="Q1387">
        <v>54</v>
      </c>
      <c r="AU1387">
        <v>501.38</v>
      </c>
      <c r="AV1387">
        <v>178.29</v>
      </c>
      <c r="AW1387">
        <v>160.44</v>
      </c>
      <c r="AX1387">
        <v>145.85</v>
      </c>
      <c r="AY1387">
        <v>138.33000000000001</v>
      </c>
      <c r="AZ1387">
        <v>54</v>
      </c>
      <c r="BB1387">
        <v>54</v>
      </c>
    </row>
    <row r="1388" spans="1:54" x14ac:dyDescent="0.25">
      <c r="A1388" t="s">
        <v>3474</v>
      </c>
      <c r="B1388" s="216" t="str">
        <f t="shared" si="40"/>
        <v xml:space="preserve">B15SW        </v>
      </c>
      <c r="C1388" s="216" t="s">
        <v>2110</v>
      </c>
      <c r="D1388" s="216" t="str">
        <f t="shared" si="42"/>
        <v>B15</v>
      </c>
      <c r="E1388" t="s">
        <v>155</v>
      </c>
      <c r="H1388" t="s">
        <v>3474</v>
      </c>
      <c r="I1388" t="s">
        <v>2378</v>
      </c>
      <c r="J1388" t="s">
        <v>797</v>
      </c>
      <c r="K1388" t="s">
        <v>798</v>
      </c>
      <c r="L1388">
        <v>529.02</v>
      </c>
      <c r="M1388">
        <v>188.12</v>
      </c>
      <c r="N1388">
        <v>169.29</v>
      </c>
      <c r="O1388">
        <v>153.88999999999999</v>
      </c>
      <c r="P1388">
        <v>145.96</v>
      </c>
      <c r="Q1388">
        <v>62</v>
      </c>
      <c r="AU1388">
        <v>529.02</v>
      </c>
      <c r="AV1388">
        <v>188.12</v>
      </c>
      <c r="AW1388">
        <v>169.29</v>
      </c>
      <c r="AX1388">
        <v>153.88999999999999</v>
      </c>
      <c r="AY1388">
        <v>145.96</v>
      </c>
      <c r="AZ1388">
        <v>62</v>
      </c>
      <c r="BB1388">
        <v>62</v>
      </c>
    </row>
    <row r="1389" spans="1:54" x14ac:dyDescent="0.25">
      <c r="A1389" t="s">
        <v>3475</v>
      </c>
      <c r="B1389" s="216" t="str">
        <f t="shared" si="40"/>
        <v xml:space="preserve">B18SW        </v>
      </c>
      <c r="C1389" s="216" t="s">
        <v>2111</v>
      </c>
      <c r="D1389" s="216" t="str">
        <f t="shared" si="42"/>
        <v>B18</v>
      </c>
      <c r="E1389" t="s">
        <v>163</v>
      </c>
      <c r="H1389" t="s">
        <v>3475</v>
      </c>
      <c r="I1389" t="s">
        <v>2378</v>
      </c>
      <c r="J1389" t="s">
        <v>797</v>
      </c>
      <c r="K1389" t="s">
        <v>798</v>
      </c>
      <c r="L1389">
        <v>554.59</v>
      </c>
      <c r="M1389">
        <v>197.21</v>
      </c>
      <c r="N1389">
        <v>177.47</v>
      </c>
      <c r="O1389">
        <v>161.33000000000001</v>
      </c>
      <c r="P1389">
        <v>153.01</v>
      </c>
      <c r="Q1389">
        <v>67</v>
      </c>
      <c r="AU1389">
        <v>554.59</v>
      </c>
      <c r="AV1389">
        <v>197.21</v>
      </c>
      <c r="AW1389">
        <v>177.47</v>
      </c>
      <c r="AX1389">
        <v>161.33000000000001</v>
      </c>
      <c r="AY1389">
        <v>153.01</v>
      </c>
      <c r="AZ1389">
        <v>67</v>
      </c>
      <c r="BB1389">
        <v>67</v>
      </c>
    </row>
    <row r="1390" spans="1:54" x14ac:dyDescent="0.25">
      <c r="A1390" t="s">
        <v>3476</v>
      </c>
      <c r="B1390" s="216" t="str">
        <f t="shared" si="40"/>
        <v xml:space="preserve">B21SW        </v>
      </c>
      <c r="C1390" s="216" t="s">
        <v>2112</v>
      </c>
      <c r="D1390" s="216" t="str">
        <f t="shared" si="42"/>
        <v>B21</v>
      </c>
      <c r="E1390" t="s">
        <v>172</v>
      </c>
      <c r="H1390" t="s">
        <v>3476</v>
      </c>
      <c r="I1390" t="s">
        <v>2378</v>
      </c>
      <c r="J1390" t="s">
        <v>797</v>
      </c>
      <c r="K1390" t="s">
        <v>798</v>
      </c>
      <c r="L1390">
        <v>578.07000000000005</v>
      </c>
      <c r="M1390">
        <v>205.56</v>
      </c>
      <c r="N1390">
        <v>184.98</v>
      </c>
      <c r="O1390">
        <v>168.16</v>
      </c>
      <c r="P1390">
        <v>159.49</v>
      </c>
      <c r="Q1390">
        <v>73</v>
      </c>
      <c r="AU1390">
        <v>578.07000000000005</v>
      </c>
      <c r="AV1390">
        <v>205.56</v>
      </c>
      <c r="AW1390">
        <v>184.98</v>
      </c>
      <c r="AX1390">
        <v>168.16</v>
      </c>
      <c r="AY1390">
        <v>159.49</v>
      </c>
      <c r="AZ1390">
        <v>73</v>
      </c>
      <c r="BB1390">
        <v>73</v>
      </c>
    </row>
    <row r="1391" spans="1:54" x14ac:dyDescent="0.25">
      <c r="A1391" t="s">
        <v>3477</v>
      </c>
      <c r="B1391" s="216" t="str">
        <f t="shared" si="40"/>
        <v xml:space="preserve">B24SW        </v>
      </c>
      <c r="C1391" s="216" t="s">
        <v>2113</v>
      </c>
      <c r="D1391" s="216" t="str">
        <f t="shared" si="42"/>
        <v>B24</v>
      </c>
      <c r="E1391" t="s">
        <v>178</v>
      </c>
      <c r="H1391" t="s">
        <v>3477</v>
      </c>
      <c r="I1391" t="s">
        <v>2378</v>
      </c>
      <c r="J1391" t="s">
        <v>797</v>
      </c>
      <c r="K1391" t="s">
        <v>798</v>
      </c>
      <c r="L1391">
        <v>620.16</v>
      </c>
      <c r="M1391">
        <v>220.53</v>
      </c>
      <c r="N1391">
        <v>198.45</v>
      </c>
      <c r="O1391">
        <v>180.41</v>
      </c>
      <c r="P1391">
        <v>171.1</v>
      </c>
      <c r="Q1391">
        <v>78</v>
      </c>
      <c r="AU1391">
        <v>620.16</v>
      </c>
      <c r="AV1391">
        <v>220.53</v>
      </c>
      <c r="AW1391">
        <v>198.45</v>
      </c>
      <c r="AX1391">
        <v>180.41</v>
      </c>
      <c r="AY1391">
        <v>171.1</v>
      </c>
      <c r="AZ1391">
        <v>78</v>
      </c>
      <c r="BB1391">
        <v>78</v>
      </c>
    </row>
    <row r="1392" spans="1:54" x14ac:dyDescent="0.25">
      <c r="A1392" t="s">
        <v>3478</v>
      </c>
      <c r="B1392" s="216" t="str">
        <f t="shared" si="40"/>
        <v xml:space="preserve">B27SW        </v>
      </c>
      <c r="C1392" s="216" t="s">
        <v>2114</v>
      </c>
      <c r="D1392" s="216" t="str">
        <f t="shared" si="42"/>
        <v>B27</v>
      </c>
      <c r="E1392" t="s">
        <v>196</v>
      </c>
      <c r="H1392" t="s">
        <v>3478</v>
      </c>
      <c r="I1392" t="s">
        <v>2378</v>
      </c>
      <c r="J1392" t="s">
        <v>797</v>
      </c>
      <c r="K1392" t="s">
        <v>798</v>
      </c>
      <c r="L1392">
        <v>670.87</v>
      </c>
      <c r="M1392">
        <v>238.56</v>
      </c>
      <c r="N1392">
        <v>214.68</v>
      </c>
      <c r="O1392">
        <v>195.16</v>
      </c>
      <c r="P1392">
        <v>185.09</v>
      </c>
      <c r="Q1392">
        <v>85</v>
      </c>
      <c r="AU1392">
        <v>670.87</v>
      </c>
      <c r="AV1392">
        <v>238.56</v>
      </c>
      <c r="AW1392">
        <v>214.68</v>
      </c>
      <c r="AX1392">
        <v>195.16</v>
      </c>
      <c r="AY1392">
        <v>185.09</v>
      </c>
      <c r="AZ1392">
        <v>85</v>
      </c>
      <c r="BB1392">
        <v>85</v>
      </c>
    </row>
    <row r="1393" spans="1:54" x14ac:dyDescent="0.25">
      <c r="A1393" t="s">
        <v>3479</v>
      </c>
      <c r="B1393" s="216" t="str">
        <f t="shared" si="40"/>
        <v xml:space="preserve">B30SW        </v>
      </c>
      <c r="C1393" s="216" t="s">
        <v>2115</v>
      </c>
      <c r="D1393" s="216" t="str">
        <f t="shared" si="42"/>
        <v>B30</v>
      </c>
      <c r="E1393" t="s">
        <v>199</v>
      </c>
      <c r="H1393" t="s">
        <v>3479</v>
      </c>
      <c r="I1393" t="s">
        <v>2378</v>
      </c>
      <c r="J1393" t="s">
        <v>797</v>
      </c>
      <c r="K1393" t="s">
        <v>798</v>
      </c>
      <c r="L1393">
        <v>704.89</v>
      </c>
      <c r="M1393">
        <v>250.66</v>
      </c>
      <c r="N1393">
        <v>225.57</v>
      </c>
      <c r="O1393">
        <v>205.05</v>
      </c>
      <c r="P1393">
        <v>194.48</v>
      </c>
      <c r="Q1393">
        <v>91</v>
      </c>
      <c r="AU1393">
        <v>704.89</v>
      </c>
      <c r="AV1393">
        <v>250.66</v>
      </c>
      <c r="AW1393">
        <v>225.57</v>
      </c>
      <c r="AX1393">
        <v>205.05</v>
      </c>
      <c r="AY1393">
        <v>194.48</v>
      </c>
      <c r="AZ1393">
        <v>91</v>
      </c>
      <c r="BB1393">
        <v>91</v>
      </c>
    </row>
    <row r="1394" spans="1:54" x14ac:dyDescent="0.25">
      <c r="A1394" t="s">
        <v>3480</v>
      </c>
      <c r="B1394" s="216" t="str">
        <f t="shared" si="40"/>
        <v xml:space="preserve">B33SW        </v>
      </c>
      <c r="C1394" s="216" t="s">
        <v>2116</v>
      </c>
      <c r="D1394" s="216" t="str">
        <f t="shared" si="42"/>
        <v>B33</v>
      </c>
      <c r="E1394" t="s">
        <v>215</v>
      </c>
      <c r="H1394" t="s">
        <v>3480</v>
      </c>
      <c r="I1394" t="s">
        <v>2378</v>
      </c>
      <c r="J1394" t="s">
        <v>797</v>
      </c>
      <c r="K1394" t="s">
        <v>798</v>
      </c>
      <c r="L1394">
        <v>738.69</v>
      </c>
      <c r="M1394">
        <v>262.68</v>
      </c>
      <c r="N1394">
        <v>236.38</v>
      </c>
      <c r="O1394">
        <v>214.89</v>
      </c>
      <c r="P1394">
        <v>203.81</v>
      </c>
      <c r="Q1394">
        <v>98</v>
      </c>
      <c r="AU1394">
        <v>738.69</v>
      </c>
      <c r="AV1394">
        <v>262.68</v>
      </c>
      <c r="AW1394">
        <v>236.38</v>
      </c>
      <c r="AX1394">
        <v>214.89</v>
      </c>
      <c r="AY1394">
        <v>203.81</v>
      </c>
      <c r="AZ1394">
        <v>98</v>
      </c>
      <c r="BB1394">
        <v>98</v>
      </c>
    </row>
    <row r="1395" spans="1:54" x14ac:dyDescent="0.25">
      <c r="A1395" t="s">
        <v>3481</v>
      </c>
      <c r="B1395" s="216" t="str">
        <f t="shared" si="40"/>
        <v xml:space="preserve">B36SW        </v>
      </c>
      <c r="C1395" s="216" t="s">
        <v>2117</v>
      </c>
      <c r="D1395" s="216" t="str">
        <f t="shared" si="42"/>
        <v>B36</v>
      </c>
      <c r="E1395" t="s">
        <v>220</v>
      </c>
      <c r="H1395" t="s">
        <v>3481</v>
      </c>
      <c r="I1395" t="s">
        <v>2378</v>
      </c>
      <c r="J1395" t="s">
        <v>797</v>
      </c>
      <c r="K1395" t="s">
        <v>798</v>
      </c>
      <c r="L1395">
        <v>756.43</v>
      </c>
      <c r="M1395">
        <v>268.99</v>
      </c>
      <c r="N1395">
        <v>242.06</v>
      </c>
      <c r="O1395">
        <v>220.05</v>
      </c>
      <c r="P1395">
        <v>208.7</v>
      </c>
      <c r="Q1395">
        <v>103</v>
      </c>
      <c r="AU1395">
        <v>756.43</v>
      </c>
      <c r="AV1395">
        <v>268.99</v>
      </c>
      <c r="AW1395">
        <v>242.06</v>
      </c>
      <c r="AX1395">
        <v>220.05</v>
      </c>
      <c r="AY1395">
        <v>208.7</v>
      </c>
      <c r="AZ1395">
        <v>103</v>
      </c>
      <c r="BB1395">
        <v>103</v>
      </c>
    </row>
    <row r="1396" spans="1:54" x14ac:dyDescent="0.25">
      <c r="A1396" t="s">
        <v>3482</v>
      </c>
      <c r="B1396" s="216" t="str">
        <f t="shared" si="40"/>
        <v xml:space="preserve">CPU18SW      </v>
      </c>
      <c r="C1396" s="216" t="s">
        <v>2139</v>
      </c>
      <c r="D1396" s="216" t="str">
        <f t="shared" si="42"/>
        <v>CPU18</v>
      </c>
      <c r="E1396" t="s">
        <v>165</v>
      </c>
      <c r="H1396" t="s">
        <v>3482</v>
      </c>
      <c r="I1396" t="s">
        <v>2378</v>
      </c>
      <c r="J1396" t="s">
        <v>797</v>
      </c>
      <c r="K1396" t="s">
        <v>798</v>
      </c>
      <c r="L1396">
        <v>293.16000000000003</v>
      </c>
      <c r="M1396">
        <v>104.25</v>
      </c>
      <c r="N1396">
        <v>93.81</v>
      </c>
      <c r="O1396">
        <v>85.28</v>
      </c>
      <c r="P1396">
        <v>80.88</v>
      </c>
      <c r="Q1396">
        <v>49</v>
      </c>
      <c r="AU1396">
        <v>293.16000000000003</v>
      </c>
      <c r="AV1396">
        <v>104.25</v>
      </c>
      <c r="AW1396">
        <v>93.81</v>
      </c>
      <c r="AX1396">
        <v>85.28</v>
      </c>
      <c r="AY1396">
        <v>80.88</v>
      </c>
      <c r="AZ1396">
        <v>49</v>
      </c>
      <c r="BB1396">
        <v>49</v>
      </c>
    </row>
    <row r="1397" spans="1:54" x14ac:dyDescent="0.25">
      <c r="A1397" t="s">
        <v>3483</v>
      </c>
      <c r="B1397" s="216" t="str">
        <f t="shared" si="40"/>
        <v xml:space="preserve">CPU21SW      </v>
      </c>
      <c r="C1397" s="216" t="s">
        <v>2140</v>
      </c>
      <c r="D1397" s="216" t="str">
        <f t="shared" si="42"/>
        <v>CPU21</v>
      </c>
      <c r="E1397" t="s">
        <v>671</v>
      </c>
      <c r="H1397" t="s">
        <v>3483</v>
      </c>
      <c r="I1397" t="s">
        <v>2378</v>
      </c>
      <c r="J1397" t="s">
        <v>797</v>
      </c>
      <c r="K1397" t="s">
        <v>798</v>
      </c>
      <c r="L1397">
        <v>307.26</v>
      </c>
      <c r="M1397">
        <v>109.26</v>
      </c>
      <c r="N1397">
        <v>98.32</v>
      </c>
      <c r="O1397">
        <v>89.38</v>
      </c>
      <c r="P1397">
        <v>84.77</v>
      </c>
      <c r="Q1397">
        <v>53</v>
      </c>
      <c r="AU1397">
        <v>307.26</v>
      </c>
      <c r="AV1397">
        <v>109.26</v>
      </c>
      <c r="AW1397">
        <v>98.32</v>
      </c>
      <c r="AX1397">
        <v>89.38</v>
      </c>
      <c r="AY1397">
        <v>84.77</v>
      </c>
      <c r="AZ1397">
        <v>53</v>
      </c>
      <c r="BB1397">
        <v>53</v>
      </c>
    </row>
    <row r="1398" spans="1:54" x14ac:dyDescent="0.25">
      <c r="A1398" t="s">
        <v>3484</v>
      </c>
      <c r="B1398" s="216" t="str">
        <f t="shared" si="40"/>
        <v xml:space="preserve">CPU24SW      </v>
      </c>
      <c r="C1398" s="216" t="s">
        <v>2141</v>
      </c>
      <c r="D1398" s="216" t="str">
        <f t="shared" si="42"/>
        <v>CPU24</v>
      </c>
      <c r="E1398" t="s">
        <v>672</v>
      </c>
      <c r="H1398" t="s">
        <v>3484</v>
      </c>
      <c r="I1398" t="s">
        <v>2378</v>
      </c>
      <c r="J1398" t="s">
        <v>797</v>
      </c>
      <c r="K1398" t="s">
        <v>798</v>
      </c>
      <c r="L1398">
        <v>323.57</v>
      </c>
      <c r="M1398">
        <v>115.06</v>
      </c>
      <c r="N1398">
        <v>103.54</v>
      </c>
      <c r="O1398">
        <v>94.13</v>
      </c>
      <c r="P1398">
        <v>89.27</v>
      </c>
      <c r="Q1398">
        <v>58</v>
      </c>
      <c r="AU1398">
        <v>323.57</v>
      </c>
      <c r="AV1398">
        <v>115.06</v>
      </c>
      <c r="AW1398">
        <v>103.54</v>
      </c>
      <c r="AX1398">
        <v>94.13</v>
      </c>
      <c r="AY1398">
        <v>89.27</v>
      </c>
      <c r="AZ1398">
        <v>58</v>
      </c>
      <c r="BB1398">
        <v>58</v>
      </c>
    </row>
    <row r="1399" spans="1:54" x14ac:dyDescent="0.25">
      <c r="A1399" t="s">
        <v>3485</v>
      </c>
      <c r="B1399" s="216" t="str">
        <f t="shared" si="40"/>
        <v xml:space="preserve">CSB42SW      </v>
      </c>
      <c r="C1399" s="216" t="s">
        <v>2142</v>
      </c>
      <c r="D1399" s="216" t="str">
        <f t="shared" si="42"/>
        <v>CSB42</v>
      </c>
      <c r="E1399" t="s">
        <v>237</v>
      </c>
      <c r="H1399" t="s">
        <v>3485</v>
      </c>
      <c r="I1399" t="s">
        <v>2378</v>
      </c>
      <c r="J1399" t="s">
        <v>797</v>
      </c>
      <c r="K1399" t="s">
        <v>798</v>
      </c>
      <c r="L1399">
        <v>562.03</v>
      </c>
      <c r="M1399">
        <v>199.86</v>
      </c>
      <c r="N1399">
        <v>179.85</v>
      </c>
      <c r="O1399">
        <v>163.5</v>
      </c>
      <c r="P1399">
        <v>155.06</v>
      </c>
      <c r="Q1399">
        <v>152</v>
      </c>
      <c r="AU1399">
        <v>562.03</v>
      </c>
      <c r="AV1399">
        <v>199.86</v>
      </c>
      <c r="AW1399">
        <v>179.85</v>
      </c>
      <c r="AX1399">
        <v>163.5</v>
      </c>
      <c r="AY1399">
        <v>155.06</v>
      </c>
      <c r="AZ1399">
        <v>152</v>
      </c>
      <c r="BB1399">
        <v>152</v>
      </c>
    </row>
    <row r="1400" spans="1:54" x14ac:dyDescent="0.25">
      <c r="A1400" t="s">
        <v>3486</v>
      </c>
      <c r="B1400" s="216" t="str">
        <f t="shared" si="40"/>
        <v xml:space="preserve">DB12SW       </v>
      </c>
      <c r="C1400" s="216" t="s">
        <v>2143</v>
      </c>
      <c r="D1400" s="216" t="str">
        <f t="shared" si="42"/>
        <v>DB12</v>
      </c>
      <c r="E1400" t="s">
        <v>149</v>
      </c>
      <c r="H1400" t="s">
        <v>3486</v>
      </c>
      <c r="I1400" t="s">
        <v>2378</v>
      </c>
      <c r="J1400" t="s">
        <v>797</v>
      </c>
      <c r="K1400" t="s">
        <v>798</v>
      </c>
      <c r="L1400">
        <v>1153.1600000000001</v>
      </c>
      <c r="M1400">
        <v>410.06</v>
      </c>
      <c r="N1400">
        <v>369.01</v>
      </c>
      <c r="O1400">
        <v>335.45</v>
      </c>
      <c r="P1400">
        <v>318.16000000000003</v>
      </c>
      <c r="Q1400">
        <v>79</v>
      </c>
      <c r="AU1400">
        <v>1153.1600000000001</v>
      </c>
      <c r="AV1400">
        <v>410.06</v>
      </c>
      <c r="AW1400">
        <v>369.01</v>
      </c>
      <c r="AX1400">
        <v>335.45</v>
      </c>
      <c r="AY1400">
        <v>318.16000000000003</v>
      </c>
      <c r="AZ1400">
        <v>79</v>
      </c>
      <c r="BB1400">
        <v>79</v>
      </c>
    </row>
    <row r="1401" spans="1:54" x14ac:dyDescent="0.25">
      <c r="A1401" t="s">
        <v>3487</v>
      </c>
      <c r="B1401" s="216" t="str">
        <f t="shared" si="40"/>
        <v xml:space="preserve">DB15SW       </v>
      </c>
      <c r="C1401" s="216" t="s">
        <v>2144</v>
      </c>
      <c r="D1401" s="216" t="str">
        <f t="shared" si="42"/>
        <v>DB15</v>
      </c>
      <c r="E1401" t="s">
        <v>157</v>
      </c>
      <c r="H1401" t="s">
        <v>3487</v>
      </c>
      <c r="I1401" t="s">
        <v>2378</v>
      </c>
      <c r="J1401" t="s">
        <v>797</v>
      </c>
      <c r="K1401" t="s">
        <v>798</v>
      </c>
      <c r="L1401">
        <v>1191.1500000000001</v>
      </c>
      <c r="M1401">
        <v>423.57</v>
      </c>
      <c r="N1401">
        <v>381.17</v>
      </c>
      <c r="O1401">
        <v>346.51</v>
      </c>
      <c r="P1401">
        <v>328.64</v>
      </c>
      <c r="Q1401">
        <v>87</v>
      </c>
      <c r="AU1401">
        <v>1191.1500000000001</v>
      </c>
      <c r="AV1401">
        <v>423.57</v>
      </c>
      <c r="AW1401">
        <v>381.17</v>
      </c>
      <c r="AX1401">
        <v>346.51</v>
      </c>
      <c r="AY1401">
        <v>328.64</v>
      </c>
      <c r="AZ1401">
        <v>87</v>
      </c>
      <c r="BB1401">
        <v>87</v>
      </c>
    </row>
    <row r="1402" spans="1:54" x14ac:dyDescent="0.25">
      <c r="A1402" t="s">
        <v>3488</v>
      </c>
      <c r="B1402" s="216" t="str">
        <f t="shared" si="40"/>
        <v xml:space="preserve">DB18SW       </v>
      </c>
      <c r="C1402" s="216" t="s">
        <v>2145</v>
      </c>
      <c r="D1402" s="216" t="str">
        <f t="shared" si="42"/>
        <v>DB18</v>
      </c>
      <c r="E1402" t="s">
        <v>166</v>
      </c>
      <c r="H1402" t="s">
        <v>3488</v>
      </c>
      <c r="I1402" t="s">
        <v>2378</v>
      </c>
      <c r="J1402" t="s">
        <v>797</v>
      </c>
      <c r="K1402" t="s">
        <v>798</v>
      </c>
      <c r="L1402">
        <v>1258.32</v>
      </c>
      <c r="M1402">
        <v>447.46</v>
      </c>
      <c r="N1402">
        <v>402.66</v>
      </c>
      <c r="O1402">
        <v>366.05</v>
      </c>
      <c r="P1402">
        <v>347.17</v>
      </c>
      <c r="Q1402">
        <v>95</v>
      </c>
      <c r="AU1402">
        <v>1258.32</v>
      </c>
      <c r="AV1402">
        <v>447.46</v>
      </c>
      <c r="AW1402">
        <v>402.66</v>
      </c>
      <c r="AX1402">
        <v>366.05</v>
      </c>
      <c r="AY1402">
        <v>347.17</v>
      </c>
      <c r="AZ1402">
        <v>95</v>
      </c>
      <c r="BB1402">
        <v>95</v>
      </c>
    </row>
    <row r="1403" spans="1:54" x14ac:dyDescent="0.25">
      <c r="A1403" t="s">
        <v>3489</v>
      </c>
      <c r="B1403" s="216" t="str">
        <f t="shared" si="40"/>
        <v xml:space="preserve">DB21SW       </v>
      </c>
      <c r="C1403" s="216" t="s">
        <v>2146</v>
      </c>
      <c r="D1403" s="216" t="str">
        <f t="shared" si="42"/>
        <v>DB21</v>
      </c>
      <c r="E1403" t="s">
        <v>174</v>
      </c>
      <c r="H1403" t="s">
        <v>3489</v>
      </c>
      <c r="I1403" t="s">
        <v>2378</v>
      </c>
      <c r="J1403" t="s">
        <v>797</v>
      </c>
      <c r="K1403" t="s">
        <v>798</v>
      </c>
      <c r="L1403">
        <v>1304.76</v>
      </c>
      <c r="M1403">
        <v>463.97</v>
      </c>
      <c r="N1403">
        <v>417.52</v>
      </c>
      <c r="O1403">
        <v>379.56</v>
      </c>
      <c r="P1403">
        <v>359.98</v>
      </c>
      <c r="Q1403">
        <v>104</v>
      </c>
      <c r="AU1403">
        <v>1304.76</v>
      </c>
      <c r="AV1403">
        <v>463.97</v>
      </c>
      <c r="AW1403">
        <v>417.52</v>
      </c>
      <c r="AX1403">
        <v>379.56</v>
      </c>
      <c r="AY1403">
        <v>359.98</v>
      </c>
      <c r="AZ1403">
        <v>104</v>
      </c>
      <c r="BB1403">
        <v>104</v>
      </c>
    </row>
    <row r="1404" spans="1:54" x14ac:dyDescent="0.25">
      <c r="A1404" t="s">
        <v>3490</v>
      </c>
      <c r="B1404" s="216" t="str">
        <f t="shared" si="40"/>
        <v xml:space="preserve">DB24SW       </v>
      </c>
      <c r="C1404" s="216" t="s">
        <v>2147</v>
      </c>
      <c r="D1404" s="216" t="str">
        <f t="shared" si="42"/>
        <v>DB24</v>
      </c>
      <c r="E1404" t="s">
        <v>303</v>
      </c>
      <c r="H1404" t="s">
        <v>3490</v>
      </c>
      <c r="I1404" t="s">
        <v>2378</v>
      </c>
      <c r="J1404" t="s">
        <v>797</v>
      </c>
      <c r="K1404" t="s">
        <v>798</v>
      </c>
      <c r="L1404">
        <v>1363.19</v>
      </c>
      <c r="M1404">
        <v>484.75</v>
      </c>
      <c r="N1404">
        <v>436.22</v>
      </c>
      <c r="O1404">
        <v>396.55</v>
      </c>
      <c r="P1404">
        <v>376.1</v>
      </c>
      <c r="Q1404">
        <v>111</v>
      </c>
      <c r="AU1404">
        <v>1363.19</v>
      </c>
      <c r="AV1404">
        <v>484.75</v>
      </c>
      <c r="AW1404">
        <v>436.22</v>
      </c>
      <c r="AX1404">
        <v>396.55</v>
      </c>
      <c r="AY1404">
        <v>376.1</v>
      </c>
      <c r="AZ1404">
        <v>111</v>
      </c>
      <c r="BB1404">
        <v>111</v>
      </c>
    </row>
    <row r="1405" spans="1:54" x14ac:dyDescent="0.25">
      <c r="A1405" t="s">
        <v>3491</v>
      </c>
      <c r="B1405" s="216" t="str">
        <f t="shared" si="40"/>
        <v xml:space="preserve">DB27SW       </v>
      </c>
      <c r="C1405" s="216" t="s">
        <v>2148</v>
      </c>
      <c r="D1405" s="216" t="str">
        <f t="shared" si="42"/>
        <v>DB27</v>
      </c>
      <c r="E1405" t="s">
        <v>673</v>
      </c>
      <c r="H1405" t="s">
        <v>3491</v>
      </c>
      <c r="I1405" t="s">
        <v>2378</v>
      </c>
      <c r="J1405" t="s">
        <v>797</v>
      </c>
      <c r="K1405" t="s">
        <v>798</v>
      </c>
      <c r="L1405">
        <v>1401.17</v>
      </c>
      <c r="M1405">
        <v>498.26</v>
      </c>
      <c r="N1405">
        <v>448.37</v>
      </c>
      <c r="O1405">
        <v>407.6</v>
      </c>
      <c r="P1405">
        <v>386.58</v>
      </c>
      <c r="Q1405">
        <v>119</v>
      </c>
      <c r="AU1405">
        <v>1401.17</v>
      </c>
      <c r="AV1405">
        <v>498.26</v>
      </c>
      <c r="AW1405">
        <v>448.37</v>
      </c>
      <c r="AX1405">
        <v>407.6</v>
      </c>
      <c r="AY1405">
        <v>386.58</v>
      </c>
      <c r="AZ1405">
        <v>119</v>
      </c>
      <c r="BB1405">
        <v>119</v>
      </c>
    </row>
    <row r="1406" spans="1:54" x14ac:dyDescent="0.25">
      <c r="A1406" t="s">
        <v>3492</v>
      </c>
      <c r="B1406" s="216" t="str">
        <f t="shared" si="40"/>
        <v xml:space="preserve">DB30SW       </v>
      </c>
      <c r="C1406" s="216" t="s">
        <v>2149</v>
      </c>
      <c r="D1406" s="216" t="str">
        <f t="shared" si="42"/>
        <v>DB30</v>
      </c>
      <c r="E1406" t="s">
        <v>674</v>
      </c>
      <c r="H1406" t="s">
        <v>3492</v>
      </c>
      <c r="I1406" t="s">
        <v>2378</v>
      </c>
      <c r="J1406" t="s">
        <v>797</v>
      </c>
      <c r="K1406" t="s">
        <v>798</v>
      </c>
      <c r="L1406">
        <v>1481.65</v>
      </c>
      <c r="M1406">
        <v>526.88</v>
      </c>
      <c r="N1406">
        <v>474.13</v>
      </c>
      <c r="O1406">
        <v>431.01</v>
      </c>
      <c r="P1406">
        <v>408.79</v>
      </c>
      <c r="Q1406">
        <v>113</v>
      </c>
      <c r="AU1406">
        <v>1481.65</v>
      </c>
      <c r="AV1406">
        <v>526.88</v>
      </c>
      <c r="AW1406">
        <v>474.13</v>
      </c>
      <c r="AX1406">
        <v>431.01</v>
      </c>
      <c r="AY1406">
        <v>408.79</v>
      </c>
      <c r="AZ1406">
        <v>113</v>
      </c>
      <c r="BB1406">
        <v>113</v>
      </c>
    </row>
    <row r="1407" spans="1:54" x14ac:dyDescent="0.25">
      <c r="A1407" t="s">
        <v>3493</v>
      </c>
      <c r="B1407" s="216" t="str">
        <f t="shared" si="40"/>
        <v xml:space="preserve">PDB24SW      </v>
      </c>
      <c r="C1407" s="216" t="s">
        <v>2159</v>
      </c>
      <c r="D1407" s="216" t="str">
        <f t="shared" si="42"/>
        <v>PDB24</v>
      </c>
      <c r="E1407" t="s">
        <v>180</v>
      </c>
      <c r="H1407" t="s">
        <v>3493</v>
      </c>
      <c r="I1407" t="s">
        <v>2378</v>
      </c>
      <c r="J1407" t="s">
        <v>797</v>
      </c>
      <c r="K1407" t="s">
        <v>798</v>
      </c>
      <c r="L1407">
        <v>1120.4100000000001</v>
      </c>
      <c r="M1407">
        <v>398.42</v>
      </c>
      <c r="N1407">
        <v>358.53</v>
      </c>
      <c r="O1407">
        <v>325.93</v>
      </c>
      <c r="P1407">
        <v>309.12</v>
      </c>
      <c r="Q1407">
        <v>99</v>
      </c>
      <c r="AU1407">
        <v>1120.4100000000001</v>
      </c>
      <c r="AV1407">
        <v>398.42</v>
      </c>
      <c r="AW1407">
        <v>358.53</v>
      </c>
      <c r="AX1407">
        <v>325.93</v>
      </c>
      <c r="AY1407">
        <v>309.12</v>
      </c>
      <c r="AZ1407">
        <v>99</v>
      </c>
      <c r="BB1407">
        <v>99</v>
      </c>
    </row>
    <row r="1408" spans="1:54" x14ac:dyDescent="0.25">
      <c r="A1408" t="s">
        <v>3494</v>
      </c>
      <c r="B1408" s="216" t="str">
        <f t="shared" si="40"/>
        <v xml:space="preserve">PDB27SW      </v>
      </c>
      <c r="C1408" s="216" t="s">
        <v>2160</v>
      </c>
      <c r="D1408" s="216" t="str">
        <f t="shared" si="42"/>
        <v>PDB27</v>
      </c>
      <c r="E1408" t="s">
        <v>683</v>
      </c>
      <c r="H1408" t="s">
        <v>3494</v>
      </c>
      <c r="I1408" t="s">
        <v>2378</v>
      </c>
      <c r="J1408" t="s">
        <v>797</v>
      </c>
      <c r="K1408" t="s">
        <v>798</v>
      </c>
      <c r="L1408">
        <v>1141.52</v>
      </c>
      <c r="M1408">
        <v>405.93</v>
      </c>
      <c r="N1408">
        <v>365.29</v>
      </c>
      <c r="O1408">
        <v>332.07</v>
      </c>
      <c r="P1408">
        <v>314.95</v>
      </c>
      <c r="Q1408">
        <v>104</v>
      </c>
      <c r="AU1408">
        <v>1141.52</v>
      </c>
      <c r="AV1408">
        <v>405.93</v>
      </c>
      <c r="AW1408">
        <v>365.29</v>
      </c>
      <c r="AX1408">
        <v>332.07</v>
      </c>
      <c r="AY1408">
        <v>314.95</v>
      </c>
      <c r="AZ1408">
        <v>104</v>
      </c>
      <c r="BB1408">
        <v>104</v>
      </c>
    </row>
    <row r="1409" spans="1:54" x14ac:dyDescent="0.25">
      <c r="A1409" t="s">
        <v>3495</v>
      </c>
      <c r="B1409" s="216" t="str">
        <f t="shared" si="40"/>
        <v xml:space="preserve">PDB30SW      </v>
      </c>
      <c r="C1409" s="216" t="s">
        <v>2161</v>
      </c>
      <c r="D1409" s="216" t="str">
        <f t="shared" si="42"/>
        <v>PDB30</v>
      </c>
      <c r="E1409" t="s">
        <v>202</v>
      </c>
      <c r="H1409" t="s">
        <v>3495</v>
      </c>
      <c r="I1409" t="s">
        <v>2378</v>
      </c>
      <c r="J1409" t="s">
        <v>797</v>
      </c>
      <c r="K1409" t="s">
        <v>798</v>
      </c>
      <c r="L1409">
        <v>1215.76</v>
      </c>
      <c r="M1409">
        <v>432.32</v>
      </c>
      <c r="N1409">
        <v>389.04</v>
      </c>
      <c r="O1409">
        <v>353.67</v>
      </c>
      <c r="P1409">
        <v>335.43</v>
      </c>
      <c r="Q1409">
        <v>115</v>
      </c>
      <c r="AU1409">
        <v>1215.76</v>
      </c>
      <c r="AV1409">
        <v>432.32</v>
      </c>
      <c r="AW1409">
        <v>389.04</v>
      </c>
      <c r="AX1409">
        <v>353.67</v>
      </c>
      <c r="AY1409">
        <v>335.43</v>
      </c>
      <c r="AZ1409">
        <v>115</v>
      </c>
      <c r="BB1409">
        <v>115</v>
      </c>
    </row>
    <row r="1410" spans="1:54" x14ac:dyDescent="0.25">
      <c r="A1410" t="s">
        <v>3496</v>
      </c>
      <c r="B1410" s="216" t="str">
        <f t="shared" si="40"/>
        <v xml:space="preserve">PD30SW       </v>
      </c>
      <c r="C1410" s="216" t="s">
        <v>2158</v>
      </c>
      <c r="D1410" s="216" t="str">
        <f t="shared" si="42"/>
        <v>PD30</v>
      </c>
      <c r="E1410" t="s">
        <v>201</v>
      </c>
      <c r="H1410" t="s">
        <v>3496</v>
      </c>
      <c r="I1410" t="s">
        <v>2378</v>
      </c>
      <c r="J1410" t="s">
        <v>797</v>
      </c>
      <c r="K1410" t="s">
        <v>798</v>
      </c>
      <c r="L1410">
        <v>451.14</v>
      </c>
      <c r="M1410">
        <v>160.43</v>
      </c>
      <c r="N1410">
        <v>144.37</v>
      </c>
      <c r="O1410">
        <v>131.24</v>
      </c>
      <c r="P1410">
        <v>124.47</v>
      </c>
      <c r="Q1410">
        <v>28</v>
      </c>
      <c r="AU1410">
        <v>451.14</v>
      </c>
      <c r="AV1410">
        <v>160.43</v>
      </c>
      <c r="AW1410">
        <v>144.37</v>
      </c>
      <c r="AX1410">
        <v>131.24</v>
      </c>
      <c r="AY1410">
        <v>124.47</v>
      </c>
      <c r="AZ1410">
        <v>28</v>
      </c>
      <c r="BB1410">
        <v>28</v>
      </c>
    </row>
    <row r="1411" spans="1:54" x14ac:dyDescent="0.25">
      <c r="A1411" t="s">
        <v>3497</v>
      </c>
      <c r="B1411" s="216" t="str">
        <f t="shared" si="40"/>
        <v xml:space="preserve">SB24SW       </v>
      </c>
      <c r="C1411" s="216" t="s">
        <v>3954</v>
      </c>
      <c r="D1411" s="216" t="str">
        <f t="shared" si="42"/>
        <v>SB24</v>
      </c>
      <c r="E1411" t="s">
        <v>3701</v>
      </c>
      <c r="H1411" t="s">
        <v>3497</v>
      </c>
      <c r="I1411" t="s">
        <v>2378</v>
      </c>
      <c r="J1411" t="s">
        <v>797</v>
      </c>
      <c r="K1411" t="s">
        <v>798</v>
      </c>
      <c r="L1411">
        <v>396.24</v>
      </c>
      <c r="M1411">
        <v>140.9</v>
      </c>
      <c r="N1411">
        <v>126.8</v>
      </c>
      <c r="O1411">
        <v>115.27</v>
      </c>
      <c r="P1411">
        <v>109.32</v>
      </c>
      <c r="Q1411">
        <v>62</v>
      </c>
      <c r="AU1411">
        <v>396.24</v>
      </c>
      <c r="AV1411">
        <v>140.9</v>
      </c>
      <c r="AW1411">
        <v>126.8</v>
      </c>
      <c r="AX1411">
        <v>115.27</v>
      </c>
      <c r="AY1411">
        <v>109.32</v>
      </c>
      <c r="AZ1411">
        <v>62</v>
      </c>
      <c r="BB1411">
        <v>62</v>
      </c>
    </row>
    <row r="1412" spans="1:54" x14ac:dyDescent="0.25">
      <c r="A1412" t="s">
        <v>3498</v>
      </c>
      <c r="B1412" s="216" t="str">
        <f t="shared" si="40"/>
        <v xml:space="preserve">SB27SW       </v>
      </c>
      <c r="C1412" s="216" t="s">
        <v>3955</v>
      </c>
      <c r="D1412" s="216" t="str">
        <f t="shared" si="42"/>
        <v>SB27</v>
      </c>
      <c r="E1412" t="s">
        <v>3702</v>
      </c>
      <c r="H1412" t="s">
        <v>3498</v>
      </c>
      <c r="I1412" t="s">
        <v>2378</v>
      </c>
      <c r="J1412" t="s">
        <v>797</v>
      </c>
      <c r="K1412" t="s">
        <v>798</v>
      </c>
      <c r="L1412">
        <v>413.58</v>
      </c>
      <c r="M1412">
        <v>147.07</v>
      </c>
      <c r="N1412">
        <v>132.35</v>
      </c>
      <c r="O1412">
        <v>120.31</v>
      </c>
      <c r="P1412">
        <v>114.11</v>
      </c>
      <c r="Q1412">
        <v>66</v>
      </c>
      <c r="AU1412">
        <v>413.58</v>
      </c>
      <c r="AV1412">
        <v>147.07</v>
      </c>
      <c r="AW1412">
        <v>132.35</v>
      </c>
      <c r="AX1412">
        <v>120.31</v>
      </c>
      <c r="AY1412">
        <v>114.11</v>
      </c>
      <c r="AZ1412">
        <v>66</v>
      </c>
      <c r="BB1412">
        <v>66</v>
      </c>
    </row>
    <row r="1413" spans="1:54" x14ac:dyDescent="0.25">
      <c r="A1413" t="s">
        <v>3499</v>
      </c>
      <c r="B1413" s="216" t="str">
        <f t="shared" ref="B1413:B1476" si="43">RIGHT(A1413,LEN(A1413)-3)</f>
        <v xml:space="preserve">SB30SW       </v>
      </c>
      <c r="C1413" s="216" t="s">
        <v>2168</v>
      </c>
      <c r="D1413" s="216" t="str">
        <f t="shared" si="42"/>
        <v>SB30</v>
      </c>
      <c r="E1413" t="s">
        <v>685</v>
      </c>
      <c r="H1413" t="s">
        <v>3499</v>
      </c>
      <c r="I1413" t="s">
        <v>2378</v>
      </c>
      <c r="J1413" t="s">
        <v>797</v>
      </c>
      <c r="K1413" t="s">
        <v>798</v>
      </c>
      <c r="L1413">
        <v>430.73</v>
      </c>
      <c r="M1413">
        <v>153.16999999999999</v>
      </c>
      <c r="N1413">
        <v>137.83000000000001</v>
      </c>
      <c r="O1413">
        <v>125.3</v>
      </c>
      <c r="P1413">
        <v>118.84</v>
      </c>
      <c r="Q1413">
        <v>70</v>
      </c>
      <c r="AU1413">
        <v>430.73</v>
      </c>
      <c r="AV1413">
        <v>153.16999999999999</v>
      </c>
      <c r="AW1413">
        <v>137.83000000000001</v>
      </c>
      <c r="AX1413">
        <v>125.3</v>
      </c>
      <c r="AY1413">
        <v>118.84</v>
      </c>
      <c r="AZ1413">
        <v>70</v>
      </c>
      <c r="BB1413">
        <v>70</v>
      </c>
    </row>
    <row r="1414" spans="1:54" x14ac:dyDescent="0.25">
      <c r="A1414" t="s">
        <v>3500</v>
      </c>
      <c r="B1414" s="216" t="str">
        <f t="shared" si="43"/>
        <v xml:space="preserve">SB33SW       </v>
      </c>
      <c r="C1414" s="216" t="s">
        <v>2169</v>
      </c>
      <c r="D1414" s="216" t="str">
        <f t="shared" si="42"/>
        <v>SB33</v>
      </c>
      <c r="E1414" t="s">
        <v>218</v>
      </c>
      <c r="H1414" t="s">
        <v>3500</v>
      </c>
      <c r="I1414" t="s">
        <v>2378</v>
      </c>
      <c r="J1414" t="s">
        <v>797</v>
      </c>
      <c r="K1414" t="s">
        <v>798</v>
      </c>
      <c r="L1414">
        <v>445.69</v>
      </c>
      <c r="M1414">
        <v>158.49</v>
      </c>
      <c r="N1414">
        <v>142.62</v>
      </c>
      <c r="O1414">
        <v>129.65</v>
      </c>
      <c r="P1414">
        <v>122.97</v>
      </c>
      <c r="Q1414">
        <v>74</v>
      </c>
      <c r="AU1414">
        <v>445.69</v>
      </c>
      <c r="AV1414">
        <v>158.49</v>
      </c>
      <c r="AW1414">
        <v>142.62</v>
      </c>
      <c r="AX1414">
        <v>129.65</v>
      </c>
      <c r="AY1414">
        <v>122.97</v>
      </c>
      <c r="AZ1414">
        <v>74</v>
      </c>
      <c r="BB1414">
        <v>74</v>
      </c>
    </row>
    <row r="1415" spans="1:54" x14ac:dyDescent="0.25">
      <c r="A1415" t="s">
        <v>3501</v>
      </c>
      <c r="B1415" s="216" t="str">
        <f t="shared" si="43"/>
        <v xml:space="preserve">SB36SW       </v>
      </c>
      <c r="C1415" s="216" t="s">
        <v>2170</v>
      </c>
      <c r="D1415" s="216" t="str">
        <f t="shared" si="42"/>
        <v>SB36</v>
      </c>
      <c r="E1415" t="s">
        <v>224</v>
      </c>
      <c r="H1415" t="s">
        <v>3501</v>
      </c>
      <c r="I1415" t="s">
        <v>2378</v>
      </c>
      <c r="J1415" t="s">
        <v>797</v>
      </c>
      <c r="K1415" t="s">
        <v>798</v>
      </c>
      <c r="L1415">
        <v>460.47</v>
      </c>
      <c r="M1415">
        <v>163.74</v>
      </c>
      <c r="N1415">
        <v>147.35</v>
      </c>
      <c r="O1415">
        <v>133.94999999999999</v>
      </c>
      <c r="P1415">
        <v>127.04</v>
      </c>
      <c r="Q1415">
        <v>79</v>
      </c>
      <c r="AU1415">
        <v>460.47</v>
      </c>
      <c r="AV1415">
        <v>163.74</v>
      </c>
      <c r="AW1415">
        <v>147.35</v>
      </c>
      <c r="AX1415">
        <v>133.94999999999999</v>
      </c>
      <c r="AY1415">
        <v>127.04</v>
      </c>
      <c r="AZ1415">
        <v>79</v>
      </c>
      <c r="BB1415">
        <v>79</v>
      </c>
    </row>
    <row r="1416" spans="1:54" x14ac:dyDescent="0.25">
      <c r="A1416" t="s">
        <v>3502</v>
      </c>
      <c r="B1416" s="216" t="str">
        <f t="shared" si="43"/>
        <v xml:space="preserve">SB39SW       </v>
      </c>
      <c r="C1416" s="216" t="s">
        <v>2171</v>
      </c>
      <c r="D1416" s="216" t="str">
        <f t="shared" si="42"/>
        <v>SB39</v>
      </c>
      <c r="E1416" t="s">
        <v>686</v>
      </c>
      <c r="H1416" t="s">
        <v>3502</v>
      </c>
      <c r="I1416" t="s">
        <v>2378</v>
      </c>
      <c r="J1416" t="s">
        <v>797</v>
      </c>
      <c r="K1416" t="s">
        <v>798</v>
      </c>
      <c r="L1416">
        <v>477</v>
      </c>
      <c r="M1416">
        <v>169.62</v>
      </c>
      <c r="N1416">
        <v>152.63999999999999</v>
      </c>
      <c r="O1416">
        <v>138.76</v>
      </c>
      <c r="P1416">
        <v>131.6</v>
      </c>
      <c r="Q1416">
        <v>83</v>
      </c>
      <c r="AU1416">
        <v>477</v>
      </c>
      <c r="AV1416">
        <v>169.62</v>
      </c>
      <c r="AW1416">
        <v>152.63999999999999</v>
      </c>
      <c r="AX1416">
        <v>138.76</v>
      </c>
      <c r="AY1416">
        <v>131.6</v>
      </c>
      <c r="AZ1416">
        <v>83</v>
      </c>
      <c r="BB1416">
        <v>83</v>
      </c>
    </row>
    <row r="1417" spans="1:54" x14ac:dyDescent="0.25">
      <c r="A1417" t="s">
        <v>3503</v>
      </c>
      <c r="B1417" s="216" t="str">
        <f t="shared" si="43"/>
        <v xml:space="preserve">SB42SW       </v>
      </c>
      <c r="C1417" s="216" t="s">
        <v>2172</v>
      </c>
      <c r="D1417" s="216" t="str">
        <f t="shared" si="42"/>
        <v>SB42</v>
      </c>
      <c r="E1417" t="s">
        <v>687</v>
      </c>
      <c r="H1417" t="s">
        <v>3503</v>
      </c>
      <c r="I1417" t="s">
        <v>2378</v>
      </c>
      <c r="J1417" t="s">
        <v>797</v>
      </c>
      <c r="K1417" t="s">
        <v>798</v>
      </c>
      <c r="L1417">
        <v>497.64</v>
      </c>
      <c r="M1417">
        <v>176.96</v>
      </c>
      <c r="N1417">
        <v>159.25</v>
      </c>
      <c r="O1417">
        <v>144.76</v>
      </c>
      <c r="P1417">
        <v>137.30000000000001</v>
      </c>
      <c r="Q1417">
        <v>89</v>
      </c>
      <c r="AU1417">
        <v>497.64</v>
      </c>
      <c r="AV1417">
        <v>176.96</v>
      </c>
      <c r="AW1417">
        <v>159.25</v>
      </c>
      <c r="AX1417">
        <v>144.76</v>
      </c>
      <c r="AY1417">
        <v>137.30000000000001</v>
      </c>
      <c r="AZ1417">
        <v>89</v>
      </c>
      <c r="BB1417">
        <v>89</v>
      </c>
    </row>
    <row r="1418" spans="1:54" x14ac:dyDescent="0.25">
      <c r="A1418" t="s">
        <v>3504</v>
      </c>
      <c r="B1418" s="216" t="str">
        <f t="shared" si="43"/>
        <v xml:space="preserve">2FD18SW      </v>
      </c>
      <c r="C1418" s="216" t="s">
        <v>2102</v>
      </c>
      <c r="D1418" s="216" t="str">
        <f t="shared" si="42"/>
        <v>2FD18</v>
      </c>
      <c r="E1418" t="s">
        <v>658</v>
      </c>
      <c r="H1418" t="s">
        <v>3504</v>
      </c>
      <c r="I1418" t="s">
        <v>2378</v>
      </c>
      <c r="J1418" t="s">
        <v>797</v>
      </c>
      <c r="K1418" t="s">
        <v>798</v>
      </c>
      <c r="L1418">
        <v>788.71</v>
      </c>
      <c r="M1418">
        <v>280.47000000000003</v>
      </c>
      <c r="N1418">
        <v>252.39</v>
      </c>
      <c r="O1418">
        <v>229.44</v>
      </c>
      <c r="P1418">
        <v>217.61</v>
      </c>
      <c r="Q1418">
        <v>69</v>
      </c>
      <c r="AU1418">
        <v>788.71</v>
      </c>
      <c r="AV1418">
        <v>280.47000000000003</v>
      </c>
      <c r="AW1418">
        <v>252.39</v>
      </c>
      <c r="AX1418">
        <v>229.44</v>
      </c>
      <c r="AY1418">
        <v>217.61</v>
      </c>
      <c r="AZ1418">
        <v>69</v>
      </c>
      <c r="BB1418">
        <v>69</v>
      </c>
    </row>
    <row r="1419" spans="1:54" x14ac:dyDescent="0.25">
      <c r="A1419" t="s">
        <v>3505</v>
      </c>
      <c r="B1419" s="216" t="str">
        <f t="shared" si="43"/>
        <v xml:space="preserve">2FD21SW      </v>
      </c>
      <c r="C1419" s="216" t="s">
        <v>2103</v>
      </c>
      <c r="D1419" s="216" t="str">
        <f t="shared" si="42"/>
        <v>2FD21</v>
      </c>
      <c r="E1419" t="s">
        <v>659</v>
      </c>
      <c r="H1419" t="s">
        <v>3505</v>
      </c>
      <c r="I1419" t="s">
        <v>2378</v>
      </c>
      <c r="J1419" t="s">
        <v>797</v>
      </c>
      <c r="K1419" t="s">
        <v>798</v>
      </c>
      <c r="L1419">
        <v>815.78</v>
      </c>
      <c r="M1419">
        <v>290.08999999999997</v>
      </c>
      <c r="N1419">
        <v>261.05</v>
      </c>
      <c r="O1419">
        <v>237.31</v>
      </c>
      <c r="P1419">
        <v>225.07</v>
      </c>
      <c r="Q1419">
        <v>76</v>
      </c>
      <c r="AU1419">
        <v>815.78</v>
      </c>
      <c r="AV1419">
        <v>290.08999999999997</v>
      </c>
      <c r="AW1419">
        <v>261.05</v>
      </c>
      <c r="AX1419">
        <v>237.31</v>
      </c>
      <c r="AY1419">
        <v>225.07</v>
      </c>
      <c r="AZ1419">
        <v>76</v>
      </c>
      <c r="BB1419">
        <v>76</v>
      </c>
    </row>
    <row r="1420" spans="1:54" x14ac:dyDescent="0.25">
      <c r="A1420" t="s">
        <v>3506</v>
      </c>
      <c r="B1420" s="216" t="str">
        <f t="shared" si="43"/>
        <v xml:space="preserve">2FD24SW      </v>
      </c>
      <c r="C1420" s="216" t="s">
        <v>2104</v>
      </c>
      <c r="D1420" s="216" t="str">
        <f t="shared" si="42"/>
        <v>2FD24</v>
      </c>
      <c r="E1420" t="s">
        <v>660</v>
      </c>
      <c r="H1420" t="s">
        <v>3506</v>
      </c>
      <c r="I1420" t="s">
        <v>2378</v>
      </c>
      <c r="J1420" t="s">
        <v>797</v>
      </c>
      <c r="K1420" t="s">
        <v>798</v>
      </c>
      <c r="L1420">
        <v>841.41</v>
      </c>
      <c r="M1420">
        <v>299.20999999999998</v>
      </c>
      <c r="N1420">
        <v>269.25</v>
      </c>
      <c r="O1420">
        <v>244.77</v>
      </c>
      <c r="P1420">
        <v>232.15</v>
      </c>
      <c r="Q1420">
        <v>82</v>
      </c>
      <c r="AU1420">
        <v>841.41</v>
      </c>
      <c r="AV1420">
        <v>299.20999999999998</v>
      </c>
      <c r="AW1420">
        <v>269.25</v>
      </c>
      <c r="AX1420">
        <v>244.77</v>
      </c>
      <c r="AY1420">
        <v>232.15</v>
      </c>
      <c r="AZ1420">
        <v>82</v>
      </c>
      <c r="BB1420">
        <v>82</v>
      </c>
    </row>
    <row r="1421" spans="1:54" x14ac:dyDescent="0.25">
      <c r="A1421" t="s">
        <v>3507</v>
      </c>
      <c r="B1421" s="216" t="str">
        <f t="shared" si="43"/>
        <v xml:space="preserve">3FD18SW      </v>
      </c>
      <c r="C1421" s="216" t="s">
        <v>2105</v>
      </c>
      <c r="D1421" s="216" t="str">
        <f t="shared" si="42"/>
        <v>3FD18</v>
      </c>
      <c r="E1421" t="s">
        <v>661</v>
      </c>
      <c r="H1421" t="s">
        <v>3507</v>
      </c>
      <c r="I1421" t="s">
        <v>2378</v>
      </c>
      <c r="J1421" t="s">
        <v>797</v>
      </c>
      <c r="K1421" t="s">
        <v>798</v>
      </c>
      <c r="L1421">
        <v>953.66</v>
      </c>
      <c r="M1421">
        <v>339.12</v>
      </c>
      <c r="N1421">
        <v>305.17</v>
      </c>
      <c r="O1421">
        <v>277.42</v>
      </c>
      <c r="P1421">
        <v>263.12</v>
      </c>
      <c r="Q1421">
        <v>59</v>
      </c>
      <c r="AU1421">
        <v>953.66</v>
      </c>
      <c r="AV1421">
        <v>339.12</v>
      </c>
      <c r="AW1421">
        <v>305.17</v>
      </c>
      <c r="AX1421">
        <v>277.42</v>
      </c>
      <c r="AY1421">
        <v>263.12</v>
      </c>
      <c r="AZ1421">
        <v>59</v>
      </c>
      <c r="BB1421">
        <v>59</v>
      </c>
    </row>
    <row r="1422" spans="1:54" x14ac:dyDescent="0.25">
      <c r="A1422" t="s">
        <v>3508</v>
      </c>
      <c r="B1422" s="216" t="str">
        <f t="shared" si="43"/>
        <v xml:space="preserve">3FD21SW      </v>
      </c>
      <c r="C1422" s="216" t="s">
        <v>2106</v>
      </c>
      <c r="D1422" s="216" t="str">
        <f t="shared" si="42"/>
        <v>3FD21</v>
      </c>
      <c r="E1422" t="s">
        <v>662</v>
      </c>
      <c r="H1422" t="s">
        <v>3508</v>
      </c>
      <c r="I1422" t="s">
        <v>2378</v>
      </c>
      <c r="J1422" t="s">
        <v>797</v>
      </c>
      <c r="K1422" t="s">
        <v>798</v>
      </c>
      <c r="L1422">
        <v>986.97</v>
      </c>
      <c r="M1422">
        <v>350.97</v>
      </c>
      <c r="N1422">
        <v>315.83</v>
      </c>
      <c r="O1422">
        <v>287.11</v>
      </c>
      <c r="P1422">
        <v>272.31</v>
      </c>
      <c r="Q1422">
        <v>64</v>
      </c>
      <c r="AU1422">
        <v>986.97</v>
      </c>
      <c r="AV1422">
        <v>350.97</v>
      </c>
      <c r="AW1422">
        <v>315.83</v>
      </c>
      <c r="AX1422">
        <v>287.11</v>
      </c>
      <c r="AY1422">
        <v>272.31</v>
      </c>
      <c r="AZ1422">
        <v>64</v>
      </c>
      <c r="BB1422">
        <v>64</v>
      </c>
    </row>
    <row r="1423" spans="1:54" x14ac:dyDescent="0.25">
      <c r="A1423" t="s">
        <v>3509</v>
      </c>
      <c r="B1423" s="216" t="str">
        <f t="shared" si="43"/>
        <v xml:space="preserve">3FD24SW      </v>
      </c>
      <c r="C1423" s="216" t="s">
        <v>2107</v>
      </c>
      <c r="D1423" s="216" t="str">
        <f t="shared" si="42"/>
        <v>3FD24</v>
      </c>
      <c r="E1423" t="s">
        <v>663</v>
      </c>
      <c r="H1423" t="s">
        <v>3509</v>
      </c>
      <c r="I1423" t="s">
        <v>2378</v>
      </c>
      <c r="J1423" t="s">
        <v>797</v>
      </c>
      <c r="K1423" t="s">
        <v>798</v>
      </c>
      <c r="L1423">
        <v>1037.5899999999999</v>
      </c>
      <c r="M1423">
        <v>368.97</v>
      </c>
      <c r="N1423">
        <v>332.03</v>
      </c>
      <c r="O1423">
        <v>301.83999999999997</v>
      </c>
      <c r="P1423">
        <v>286.27</v>
      </c>
      <c r="Q1423">
        <v>67</v>
      </c>
      <c r="AU1423">
        <v>1037.5899999999999</v>
      </c>
      <c r="AV1423">
        <v>368.97</v>
      </c>
      <c r="AW1423">
        <v>332.03</v>
      </c>
      <c r="AX1423">
        <v>301.83999999999997</v>
      </c>
      <c r="AY1423">
        <v>286.27</v>
      </c>
      <c r="AZ1423">
        <v>67</v>
      </c>
      <c r="BB1423">
        <v>67</v>
      </c>
    </row>
    <row r="1424" spans="1:54" x14ac:dyDescent="0.25">
      <c r="A1424" t="s">
        <v>3510</v>
      </c>
      <c r="B1424" s="216" t="str">
        <f t="shared" si="43"/>
        <v xml:space="preserve">OCD332484SW  </v>
      </c>
      <c r="C1424" s="216" t="s">
        <v>2154</v>
      </c>
      <c r="D1424" s="216" t="str">
        <f t="shared" si="42"/>
        <v>OCD332484</v>
      </c>
      <c r="E1424" t="s">
        <v>679</v>
      </c>
      <c r="H1424" t="s">
        <v>3510</v>
      </c>
      <c r="I1424" t="s">
        <v>2378</v>
      </c>
      <c r="J1424" t="s">
        <v>797</v>
      </c>
      <c r="K1424" t="s">
        <v>805</v>
      </c>
      <c r="L1424">
        <v>1242.31</v>
      </c>
      <c r="M1424">
        <v>441.77</v>
      </c>
      <c r="N1424">
        <v>397.54</v>
      </c>
      <c r="O1424">
        <v>361.39</v>
      </c>
      <c r="P1424">
        <v>342.75</v>
      </c>
      <c r="Q1424">
        <v>231</v>
      </c>
      <c r="AU1424">
        <v>1242.31</v>
      </c>
      <c r="AV1424">
        <v>441.77</v>
      </c>
      <c r="AW1424">
        <v>397.54</v>
      </c>
      <c r="AX1424">
        <v>361.39</v>
      </c>
      <c r="AY1424">
        <v>342.75</v>
      </c>
      <c r="AZ1424">
        <v>231</v>
      </c>
      <c r="BB1424">
        <v>231</v>
      </c>
    </row>
    <row r="1425" spans="1:54" x14ac:dyDescent="0.25">
      <c r="A1425" t="s">
        <v>3511</v>
      </c>
      <c r="B1425" s="216" t="str">
        <f t="shared" si="43"/>
        <v xml:space="preserve">OCD332490SW  </v>
      </c>
      <c r="C1425" s="216" t="s">
        <v>2155</v>
      </c>
      <c r="D1425" s="216" t="str">
        <f t="shared" si="42"/>
        <v>OCD332490</v>
      </c>
      <c r="E1425" t="s">
        <v>680</v>
      </c>
      <c r="H1425" t="s">
        <v>3511</v>
      </c>
      <c r="I1425" t="s">
        <v>2378</v>
      </c>
      <c r="J1425" t="s">
        <v>797</v>
      </c>
      <c r="K1425" t="s">
        <v>805</v>
      </c>
      <c r="L1425">
        <v>1279.4000000000001</v>
      </c>
      <c r="M1425">
        <v>454.96</v>
      </c>
      <c r="N1425">
        <v>409.41</v>
      </c>
      <c r="O1425">
        <v>372.18</v>
      </c>
      <c r="P1425">
        <v>352.99</v>
      </c>
      <c r="Q1425">
        <v>241</v>
      </c>
      <c r="AU1425">
        <v>1279.4000000000001</v>
      </c>
      <c r="AV1425">
        <v>454.96</v>
      </c>
      <c r="AW1425">
        <v>409.41</v>
      </c>
      <c r="AX1425">
        <v>372.18</v>
      </c>
      <c r="AY1425">
        <v>352.99</v>
      </c>
      <c r="AZ1425">
        <v>241</v>
      </c>
      <c r="BB1425">
        <v>241</v>
      </c>
    </row>
    <row r="1426" spans="1:54" x14ac:dyDescent="0.25">
      <c r="A1426" t="s">
        <v>3512</v>
      </c>
      <c r="B1426" s="216" t="str">
        <f t="shared" si="43"/>
        <v xml:space="preserve">OCD332493SW  </v>
      </c>
      <c r="C1426" s="216" t="s">
        <v>2156</v>
      </c>
      <c r="D1426" s="216" t="str">
        <f t="shared" si="42"/>
        <v>OCD332493</v>
      </c>
      <c r="E1426" t="s">
        <v>681</v>
      </c>
      <c r="H1426" t="s">
        <v>3512</v>
      </c>
      <c r="I1426" t="s">
        <v>2378</v>
      </c>
      <c r="J1426" t="s">
        <v>797</v>
      </c>
      <c r="K1426" t="s">
        <v>805</v>
      </c>
      <c r="L1426">
        <v>1294.27</v>
      </c>
      <c r="M1426">
        <v>460.24</v>
      </c>
      <c r="N1426">
        <v>414.17</v>
      </c>
      <c r="O1426">
        <v>376.5</v>
      </c>
      <c r="P1426">
        <v>357.09</v>
      </c>
      <c r="Q1426">
        <v>223</v>
      </c>
      <c r="AU1426">
        <v>1294.27</v>
      </c>
      <c r="AV1426">
        <v>460.24</v>
      </c>
      <c r="AW1426">
        <v>414.17</v>
      </c>
      <c r="AX1426">
        <v>376.5</v>
      </c>
      <c r="AY1426">
        <v>357.09</v>
      </c>
      <c r="AZ1426">
        <v>223</v>
      </c>
      <c r="BB1426">
        <v>223</v>
      </c>
    </row>
    <row r="1427" spans="1:54" x14ac:dyDescent="0.25">
      <c r="A1427" t="s">
        <v>3513</v>
      </c>
      <c r="B1427" s="216" t="str">
        <f t="shared" si="43"/>
        <v xml:space="preserve">OCD332496SW  </v>
      </c>
      <c r="C1427" s="216" t="s">
        <v>2157</v>
      </c>
      <c r="D1427" s="216" t="str">
        <f t="shared" si="42"/>
        <v>OCD332496</v>
      </c>
      <c r="E1427" t="s">
        <v>682</v>
      </c>
      <c r="H1427" t="s">
        <v>3513</v>
      </c>
      <c r="I1427" t="s">
        <v>2378</v>
      </c>
      <c r="J1427" t="s">
        <v>797</v>
      </c>
      <c r="K1427" t="s">
        <v>805</v>
      </c>
      <c r="L1427">
        <v>1316.48</v>
      </c>
      <c r="M1427">
        <v>468.14</v>
      </c>
      <c r="N1427">
        <v>421.27</v>
      </c>
      <c r="O1427">
        <v>382.96</v>
      </c>
      <c r="P1427">
        <v>363.22</v>
      </c>
      <c r="Q1427">
        <v>251</v>
      </c>
      <c r="AU1427">
        <v>1316.48</v>
      </c>
      <c r="AV1427">
        <v>468.14</v>
      </c>
      <c r="AW1427">
        <v>421.27</v>
      </c>
      <c r="AX1427">
        <v>382.96</v>
      </c>
      <c r="AY1427">
        <v>363.22</v>
      </c>
      <c r="AZ1427">
        <v>251</v>
      </c>
      <c r="BB1427">
        <v>251</v>
      </c>
    </row>
    <row r="1428" spans="1:54" x14ac:dyDescent="0.25">
      <c r="A1428" t="s">
        <v>3514</v>
      </c>
      <c r="B1428" s="216" t="str">
        <f t="shared" si="43"/>
        <v xml:space="preserve">OC332484SW   </v>
      </c>
      <c r="C1428" s="216" t="s">
        <v>2150</v>
      </c>
      <c r="D1428" s="216" t="str">
        <f t="shared" si="42"/>
        <v>OC332484</v>
      </c>
      <c r="E1428" t="s">
        <v>675</v>
      </c>
      <c r="H1428" t="s">
        <v>3514</v>
      </c>
      <c r="I1428" t="s">
        <v>2378</v>
      </c>
      <c r="J1428" t="s">
        <v>797</v>
      </c>
      <c r="K1428" t="s">
        <v>805</v>
      </c>
      <c r="L1428">
        <v>1319.86</v>
      </c>
      <c r="M1428">
        <v>469.34</v>
      </c>
      <c r="N1428">
        <v>422.36</v>
      </c>
      <c r="O1428">
        <v>383.95</v>
      </c>
      <c r="P1428">
        <v>364.15</v>
      </c>
      <c r="Q1428">
        <v>255</v>
      </c>
      <c r="AU1428">
        <v>1319.86</v>
      </c>
      <c r="AV1428">
        <v>469.34</v>
      </c>
      <c r="AW1428">
        <v>422.36</v>
      </c>
      <c r="AX1428">
        <v>383.95</v>
      </c>
      <c r="AY1428">
        <v>364.15</v>
      </c>
      <c r="AZ1428">
        <v>255</v>
      </c>
      <c r="BB1428">
        <v>255</v>
      </c>
    </row>
    <row r="1429" spans="1:54" x14ac:dyDescent="0.25">
      <c r="A1429" t="s">
        <v>3515</v>
      </c>
      <c r="B1429" s="216" t="str">
        <f t="shared" si="43"/>
        <v xml:space="preserve">OC332490SW   </v>
      </c>
      <c r="C1429" s="216" t="s">
        <v>2151</v>
      </c>
      <c r="D1429" s="216" t="str">
        <f t="shared" si="42"/>
        <v>OC332490</v>
      </c>
      <c r="E1429" t="s">
        <v>676</v>
      </c>
      <c r="H1429" t="s">
        <v>3515</v>
      </c>
      <c r="I1429" t="s">
        <v>2378</v>
      </c>
      <c r="J1429" t="s">
        <v>797</v>
      </c>
      <c r="K1429" t="s">
        <v>805</v>
      </c>
      <c r="L1429">
        <v>1356.95</v>
      </c>
      <c r="M1429">
        <v>482.53</v>
      </c>
      <c r="N1429">
        <v>434.22</v>
      </c>
      <c r="O1429">
        <v>394.74</v>
      </c>
      <c r="P1429">
        <v>374.38</v>
      </c>
      <c r="Q1429">
        <v>265</v>
      </c>
      <c r="AU1429">
        <v>1356.95</v>
      </c>
      <c r="AV1429">
        <v>482.53</v>
      </c>
      <c r="AW1429">
        <v>434.22</v>
      </c>
      <c r="AX1429">
        <v>394.74</v>
      </c>
      <c r="AY1429">
        <v>374.38</v>
      </c>
      <c r="AZ1429">
        <v>265</v>
      </c>
      <c r="BB1429">
        <v>265</v>
      </c>
    </row>
    <row r="1430" spans="1:54" x14ac:dyDescent="0.25">
      <c r="A1430" t="s">
        <v>3516</v>
      </c>
      <c r="B1430" s="216" t="str">
        <f t="shared" si="43"/>
        <v xml:space="preserve">OC332493SW   </v>
      </c>
      <c r="C1430" s="216" t="s">
        <v>2152</v>
      </c>
      <c r="D1430" s="216" t="str">
        <f t="shared" si="42"/>
        <v>OC332493</v>
      </c>
      <c r="E1430" t="s">
        <v>677</v>
      </c>
      <c r="H1430" t="s">
        <v>3516</v>
      </c>
      <c r="I1430" t="s">
        <v>2378</v>
      </c>
      <c r="J1430" t="s">
        <v>797</v>
      </c>
      <c r="K1430" t="s">
        <v>805</v>
      </c>
      <c r="L1430">
        <v>1371.82</v>
      </c>
      <c r="M1430">
        <v>487.82</v>
      </c>
      <c r="N1430">
        <v>438.98</v>
      </c>
      <c r="O1430">
        <v>399.06</v>
      </c>
      <c r="P1430">
        <v>378.49</v>
      </c>
      <c r="Q1430">
        <v>247</v>
      </c>
      <c r="AU1430">
        <v>1371.82</v>
      </c>
      <c r="AV1430">
        <v>487.82</v>
      </c>
      <c r="AW1430">
        <v>438.98</v>
      </c>
      <c r="AX1430">
        <v>399.06</v>
      </c>
      <c r="AY1430">
        <v>378.49</v>
      </c>
      <c r="AZ1430">
        <v>247</v>
      </c>
      <c r="BB1430">
        <v>247</v>
      </c>
    </row>
    <row r="1431" spans="1:54" x14ac:dyDescent="0.25">
      <c r="A1431" t="s">
        <v>3517</v>
      </c>
      <c r="B1431" s="216" t="str">
        <f t="shared" si="43"/>
        <v xml:space="preserve">OC332496SW   </v>
      </c>
      <c r="C1431" s="216" t="s">
        <v>2153</v>
      </c>
      <c r="D1431" s="216" t="str">
        <f t="shared" si="42"/>
        <v>OC332496</v>
      </c>
      <c r="E1431" t="s">
        <v>678</v>
      </c>
      <c r="H1431" t="s">
        <v>3517</v>
      </c>
      <c r="I1431" t="s">
        <v>2378</v>
      </c>
      <c r="J1431" t="s">
        <v>797</v>
      </c>
      <c r="K1431" t="s">
        <v>805</v>
      </c>
      <c r="L1431">
        <v>1394.03</v>
      </c>
      <c r="M1431">
        <v>495.72</v>
      </c>
      <c r="N1431">
        <v>446.09</v>
      </c>
      <c r="O1431">
        <v>405.52</v>
      </c>
      <c r="P1431">
        <v>384.61</v>
      </c>
      <c r="Q1431">
        <v>275</v>
      </c>
      <c r="AU1431">
        <v>1394.03</v>
      </c>
      <c r="AV1431">
        <v>495.72</v>
      </c>
      <c r="AW1431">
        <v>446.09</v>
      </c>
      <c r="AX1431">
        <v>405.52</v>
      </c>
      <c r="AY1431">
        <v>384.61</v>
      </c>
      <c r="AZ1431">
        <v>275</v>
      </c>
      <c r="BB1431">
        <v>275</v>
      </c>
    </row>
    <row r="1432" spans="1:54" x14ac:dyDescent="0.25">
      <c r="A1432" t="s">
        <v>3518</v>
      </c>
      <c r="B1432" s="216" t="str">
        <f t="shared" si="43"/>
        <v xml:space="preserve">U152484SW    </v>
      </c>
      <c r="C1432" s="216" t="s">
        <v>2176</v>
      </c>
      <c r="D1432" s="216" t="str">
        <f t="shared" si="42"/>
        <v>U152484</v>
      </c>
      <c r="E1432" t="s">
        <v>690</v>
      </c>
      <c r="H1432" t="s">
        <v>3518</v>
      </c>
      <c r="I1432" t="s">
        <v>2378</v>
      </c>
      <c r="J1432" t="s">
        <v>797</v>
      </c>
      <c r="K1432" t="s">
        <v>806</v>
      </c>
      <c r="L1432">
        <v>636.20000000000005</v>
      </c>
      <c r="M1432">
        <v>226.23</v>
      </c>
      <c r="N1432">
        <v>203.58</v>
      </c>
      <c r="O1432">
        <v>185.07</v>
      </c>
      <c r="P1432">
        <v>175.53</v>
      </c>
      <c r="Q1432">
        <v>139</v>
      </c>
      <c r="AU1432">
        <v>636.20000000000005</v>
      </c>
      <c r="AV1432">
        <v>226.23</v>
      </c>
      <c r="AW1432">
        <v>203.58</v>
      </c>
      <c r="AX1432">
        <v>185.07</v>
      </c>
      <c r="AY1432">
        <v>175.53</v>
      </c>
      <c r="AZ1432">
        <v>139</v>
      </c>
      <c r="BB1432">
        <v>139</v>
      </c>
    </row>
    <row r="1433" spans="1:54" x14ac:dyDescent="0.25">
      <c r="A1433" t="s">
        <v>3519</v>
      </c>
      <c r="B1433" s="216" t="str">
        <f t="shared" si="43"/>
        <v xml:space="preserve">U152490SW    </v>
      </c>
      <c r="C1433" s="216" t="s">
        <v>2177</v>
      </c>
      <c r="D1433" s="216" t="str">
        <f t="shared" si="42"/>
        <v>U152490</v>
      </c>
      <c r="E1433" t="s">
        <v>691</v>
      </c>
      <c r="H1433" t="s">
        <v>3519</v>
      </c>
      <c r="I1433" t="s">
        <v>2378</v>
      </c>
      <c r="J1433" t="s">
        <v>797</v>
      </c>
      <c r="K1433" t="s">
        <v>806</v>
      </c>
      <c r="L1433">
        <v>656.73</v>
      </c>
      <c r="M1433">
        <v>233.53</v>
      </c>
      <c r="N1433">
        <v>210.15</v>
      </c>
      <c r="O1433">
        <v>191.04</v>
      </c>
      <c r="P1433">
        <v>181.19</v>
      </c>
      <c r="Q1433">
        <v>145</v>
      </c>
      <c r="AU1433">
        <v>656.73</v>
      </c>
      <c r="AV1433">
        <v>233.53</v>
      </c>
      <c r="AW1433">
        <v>210.15</v>
      </c>
      <c r="AX1433">
        <v>191.04</v>
      </c>
      <c r="AY1433">
        <v>181.19</v>
      </c>
      <c r="AZ1433">
        <v>145</v>
      </c>
      <c r="BB1433">
        <v>145</v>
      </c>
    </row>
    <row r="1434" spans="1:54" x14ac:dyDescent="0.25">
      <c r="A1434" t="s">
        <v>3520</v>
      </c>
      <c r="B1434" s="216" t="str">
        <f t="shared" si="43"/>
        <v xml:space="preserve">U152493SW    </v>
      </c>
      <c r="C1434" s="216" t="s">
        <v>2178</v>
      </c>
      <c r="D1434" s="216" t="str">
        <f t="shared" ref="D1434:D1497" si="44">LEFT(C1434,LEN(C1434)-2)</f>
        <v>U152493</v>
      </c>
      <c r="E1434" t="s">
        <v>692</v>
      </c>
      <c r="H1434" t="s">
        <v>3520</v>
      </c>
      <c r="I1434" t="s">
        <v>2378</v>
      </c>
      <c r="J1434" t="s">
        <v>797</v>
      </c>
      <c r="K1434" t="s">
        <v>806</v>
      </c>
      <c r="L1434">
        <v>680.62</v>
      </c>
      <c r="M1434">
        <v>242.03</v>
      </c>
      <c r="N1434">
        <v>217.8</v>
      </c>
      <c r="O1434">
        <v>197.99</v>
      </c>
      <c r="P1434">
        <v>187.78</v>
      </c>
      <c r="Q1434">
        <v>154</v>
      </c>
      <c r="AU1434">
        <v>680.62</v>
      </c>
      <c r="AV1434">
        <v>242.03</v>
      </c>
      <c r="AW1434">
        <v>217.8</v>
      </c>
      <c r="AX1434">
        <v>197.99</v>
      </c>
      <c r="AY1434">
        <v>187.78</v>
      </c>
      <c r="AZ1434">
        <v>154</v>
      </c>
      <c r="BB1434">
        <v>154</v>
      </c>
    </row>
    <row r="1435" spans="1:54" x14ac:dyDescent="0.25">
      <c r="A1435" t="s">
        <v>3521</v>
      </c>
      <c r="B1435" s="216" t="str">
        <f t="shared" si="43"/>
        <v xml:space="preserve">U152496SW    </v>
      </c>
      <c r="C1435" s="216" t="s">
        <v>2179</v>
      </c>
      <c r="D1435" s="216" t="str">
        <f t="shared" si="44"/>
        <v>U152496</v>
      </c>
      <c r="E1435" t="s">
        <v>693</v>
      </c>
      <c r="H1435" t="s">
        <v>3521</v>
      </c>
      <c r="I1435" t="s">
        <v>2378</v>
      </c>
      <c r="J1435" t="s">
        <v>797</v>
      </c>
      <c r="K1435" t="s">
        <v>806</v>
      </c>
      <c r="L1435">
        <v>689.58</v>
      </c>
      <c r="M1435">
        <v>245.22</v>
      </c>
      <c r="N1435">
        <v>220.67</v>
      </c>
      <c r="O1435">
        <v>200.6</v>
      </c>
      <c r="P1435">
        <v>190.26</v>
      </c>
      <c r="Q1435">
        <v>158</v>
      </c>
      <c r="AU1435">
        <v>689.58</v>
      </c>
      <c r="AV1435">
        <v>245.22</v>
      </c>
      <c r="AW1435">
        <v>220.67</v>
      </c>
      <c r="AX1435">
        <v>200.6</v>
      </c>
      <c r="AY1435">
        <v>190.26</v>
      </c>
      <c r="AZ1435">
        <v>158</v>
      </c>
      <c r="BB1435">
        <v>158</v>
      </c>
    </row>
    <row r="1436" spans="1:54" x14ac:dyDescent="0.25">
      <c r="A1436" t="s">
        <v>3522</v>
      </c>
      <c r="B1436" s="216" t="str">
        <f t="shared" si="43"/>
        <v xml:space="preserve">U182484SW    </v>
      </c>
      <c r="C1436" s="216" t="s">
        <v>2180</v>
      </c>
      <c r="D1436" s="216" t="str">
        <f t="shared" si="44"/>
        <v>U182484</v>
      </c>
      <c r="E1436" t="s">
        <v>249</v>
      </c>
      <c r="H1436" t="s">
        <v>3522</v>
      </c>
      <c r="I1436" t="s">
        <v>2378</v>
      </c>
      <c r="J1436" t="s">
        <v>797</v>
      </c>
      <c r="K1436" t="s">
        <v>806</v>
      </c>
      <c r="L1436">
        <v>681.12</v>
      </c>
      <c r="M1436">
        <v>242.21</v>
      </c>
      <c r="N1436">
        <v>217.96</v>
      </c>
      <c r="O1436">
        <v>198.14</v>
      </c>
      <c r="P1436">
        <v>187.92</v>
      </c>
      <c r="Q1436">
        <v>153</v>
      </c>
      <c r="AU1436">
        <v>681.12</v>
      </c>
      <c r="AV1436">
        <v>242.21</v>
      </c>
      <c r="AW1436">
        <v>217.96</v>
      </c>
      <c r="AX1436">
        <v>198.14</v>
      </c>
      <c r="AY1436">
        <v>187.92</v>
      </c>
      <c r="AZ1436">
        <v>153</v>
      </c>
      <c r="BB1436">
        <v>153</v>
      </c>
    </row>
    <row r="1437" spans="1:54" x14ac:dyDescent="0.25">
      <c r="A1437" t="s">
        <v>3523</v>
      </c>
      <c r="B1437" s="216" t="str">
        <f t="shared" si="43"/>
        <v xml:space="preserve">U182490SW    </v>
      </c>
      <c r="C1437" s="216" t="s">
        <v>2181</v>
      </c>
      <c r="D1437" s="216" t="str">
        <f t="shared" si="44"/>
        <v>U182490</v>
      </c>
      <c r="E1437" t="s">
        <v>251</v>
      </c>
      <c r="H1437" t="s">
        <v>3523</v>
      </c>
      <c r="I1437" t="s">
        <v>2378</v>
      </c>
      <c r="J1437" t="s">
        <v>797</v>
      </c>
      <c r="K1437" t="s">
        <v>806</v>
      </c>
      <c r="L1437">
        <v>704.27</v>
      </c>
      <c r="M1437">
        <v>250.44</v>
      </c>
      <c r="N1437">
        <v>225.37</v>
      </c>
      <c r="O1437">
        <v>204.87</v>
      </c>
      <c r="P1437">
        <v>194.31</v>
      </c>
      <c r="Q1437">
        <v>161</v>
      </c>
      <c r="AU1437">
        <v>704.27</v>
      </c>
      <c r="AV1437">
        <v>250.44</v>
      </c>
      <c r="AW1437">
        <v>225.37</v>
      </c>
      <c r="AX1437">
        <v>204.87</v>
      </c>
      <c r="AY1437">
        <v>194.31</v>
      </c>
      <c r="AZ1437">
        <v>161</v>
      </c>
      <c r="BB1437">
        <v>161</v>
      </c>
    </row>
    <row r="1438" spans="1:54" x14ac:dyDescent="0.25">
      <c r="A1438" t="s">
        <v>3524</v>
      </c>
      <c r="B1438" s="216" t="str">
        <f t="shared" si="43"/>
        <v xml:space="preserve">U182493SW    </v>
      </c>
      <c r="C1438" s="216" t="s">
        <v>2182</v>
      </c>
      <c r="D1438" s="216" t="str">
        <f t="shared" si="44"/>
        <v>U182493</v>
      </c>
      <c r="E1438" t="s">
        <v>694</v>
      </c>
      <c r="H1438" t="s">
        <v>3524</v>
      </c>
      <c r="I1438" t="s">
        <v>2378</v>
      </c>
      <c r="J1438" t="s">
        <v>797</v>
      </c>
      <c r="K1438" t="s">
        <v>806</v>
      </c>
      <c r="L1438">
        <v>735.26</v>
      </c>
      <c r="M1438">
        <v>261.45999999999998</v>
      </c>
      <c r="N1438">
        <v>235.28</v>
      </c>
      <c r="O1438">
        <v>213.89</v>
      </c>
      <c r="P1438">
        <v>202.86</v>
      </c>
      <c r="Q1438">
        <v>174</v>
      </c>
      <c r="AU1438">
        <v>735.26</v>
      </c>
      <c r="AV1438">
        <v>261.45999999999998</v>
      </c>
      <c r="AW1438">
        <v>235.28</v>
      </c>
      <c r="AX1438">
        <v>213.89</v>
      </c>
      <c r="AY1438">
        <v>202.86</v>
      </c>
      <c r="AZ1438">
        <v>174</v>
      </c>
      <c r="BB1438">
        <v>174</v>
      </c>
    </row>
    <row r="1439" spans="1:54" x14ac:dyDescent="0.25">
      <c r="A1439" t="s">
        <v>3525</v>
      </c>
      <c r="B1439" s="216" t="str">
        <f t="shared" si="43"/>
        <v xml:space="preserve">U182496SW    </v>
      </c>
      <c r="C1439" s="216" t="s">
        <v>2183</v>
      </c>
      <c r="D1439" s="216" t="str">
        <f t="shared" si="44"/>
        <v>U182496</v>
      </c>
      <c r="E1439" t="s">
        <v>253</v>
      </c>
      <c r="H1439" t="s">
        <v>3525</v>
      </c>
      <c r="I1439" t="s">
        <v>2378</v>
      </c>
      <c r="J1439" t="s">
        <v>797</v>
      </c>
      <c r="K1439" t="s">
        <v>806</v>
      </c>
      <c r="L1439">
        <v>744.39</v>
      </c>
      <c r="M1439">
        <v>264.70999999999998</v>
      </c>
      <c r="N1439">
        <v>238.21</v>
      </c>
      <c r="O1439">
        <v>216.54</v>
      </c>
      <c r="P1439">
        <v>205.38</v>
      </c>
      <c r="Q1439">
        <v>175</v>
      </c>
      <c r="AU1439">
        <v>744.39</v>
      </c>
      <c r="AV1439">
        <v>264.70999999999998</v>
      </c>
      <c r="AW1439">
        <v>238.21</v>
      </c>
      <c r="AX1439">
        <v>216.54</v>
      </c>
      <c r="AY1439">
        <v>205.38</v>
      </c>
      <c r="AZ1439">
        <v>175</v>
      </c>
      <c r="BB1439">
        <v>175</v>
      </c>
    </row>
    <row r="1440" spans="1:54" x14ac:dyDescent="0.25">
      <c r="A1440" t="s">
        <v>3526</v>
      </c>
      <c r="B1440" s="216" t="str">
        <f t="shared" si="43"/>
        <v xml:space="preserve">U242484SW    </v>
      </c>
      <c r="C1440" s="216" t="s">
        <v>2184</v>
      </c>
      <c r="D1440" s="216" t="str">
        <f t="shared" si="44"/>
        <v>U242484</v>
      </c>
      <c r="E1440" t="s">
        <v>250</v>
      </c>
      <c r="H1440" t="s">
        <v>3526</v>
      </c>
      <c r="I1440" t="s">
        <v>2378</v>
      </c>
      <c r="J1440" t="s">
        <v>797</v>
      </c>
      <c r="K1440" t="s">
        <v>806</v>
      </c>
      <c r="L1440">
        <v>899.99</v>
      </c>
      <c r="M1440">
        <v>320.04000000000002</v>
      </c>
      <c r="N1440">
        <v>288</v>
      </c>
      <c r="O1440">
        <v>261.81</v>
      </c>
      <c r="P1440">
        <v>248.31</v>
      </c>
      <c r="Q1440">
        <v>188</v>
      </c>
      <c r="AU1440">
        <v>899.99</v>
      </c>
      <c r="AV1440">
        <v>320.04000000000002</v>
      </c>
      <c r="AW1440">
        <v>288</v>
      </c>
      <c r="AX1440">
        <v>261.81</v>
      </c>
      <c r="AY1440">
        <v>248.31</v>
      </c>
      <c r="AZ1440">
        <v>188</v>
      </c>
      <c r="BB1440">
        <v>188</v>
      </c>
    </row>
    <row r="1441" spans="1:54" x14ac:dyDescent="0.25">
      <c r="A1441" t="s">
        <v>3527</v>
      </c>
      <c r="B1441" s="216" t="str">
        <f t="shared" si="43"/>
        <v xml:space="preserve">U242490SW    </v>
      </c>
      <c r="C1441" s="216" t="s">
        <v>2185</v>
      </c>
      <c r="D1441" s="216" t="str">
        <f t="shared" si="44"/>
        <v>U242490</v>
      </c>
      <c r="E1441" t="s">
        <v>252</v>
      </c>
      <c r="H1441" t="s">
        <v>3527</v>
      </c>
      <c r="I1441" t="s">
        <v>2378</v>
      </c>
      <c r="J1441" t="s">
        <v>797</v>
      </c>
      <c r="K1441" t="s">
        <v>806</v>
      </c>
      <c r="L1441">
        <v>925.94</v>
      </c>
      <c r="M1441">
        <v>329.26</v>
      </c>
      <c r="N1441">
        <v>296.3</v>
      </c>
      <c r="O1441">
        <v>269.36</v>
      </c>
      <c r="P1441">
        <v>255.47</v>
      </c>
      <c r="Q1441">
        <v>196</v>
      </c>
      <c r="AU1441">
        <v>925.94</v>
      </c>
      <c r="AV1441">
        <v>329.26</v>
      </c>
      <c r="AW1441">
        <v>296.3</v>
      </c>
      <c r="AX1441">
        <v>269.36</v>
      </c>
      <c r="AY1441">
        <v>255.47</v>
      </c>
      <c r="AZ1441">
        <v>196</v>
      </c>
      <c r="BB1441">
        <v>196</v>
      </c>
    </row>
    <row r="1442" spans="1:54" x14ac:dyDescent="0.25">
      <c r="A1442" t="s">
        <v>3528</v>
      </c>
      <c r="B1442" s="216" t="str">
        <f t="shared" si="43"/>
        <v xml:space="preserve">U242493SW    </v>
      </c>
      <c r="C1442" s="216" t="s">
        <v>2186</v>
      </c>
      <c r="D1442" s="216" t="str">
        <f t="shared" si="44"/>
        <v>U242493</v>
      </c>
      <c r="E1442" t="s">
        <v>695</v>
      </c>
      <c r="H1442" t="s">
        <v>3528</v>
      </c>
      <c r="I1442" t="s">
        <v>2378</v>
      </c>
      <c r="J1442" t="s">
        <v>797</v>
      </c>
      <c r="K1442" t="s">
        <v>806</v>
      </c>
      <c r="L1442">
        <v>959.76</v>
      </c>
      <c r="M1442">
        <v>341.29</v>
      </c>
      <c r="N1442">
        <v>307.12</v>
      </c>
      <c r="O1442">
        <v>279.19</v>
      </c>
      <c r="P1442">
        <v>264.8</v>
      </c>
      <c r="Q1442">
        <v>208</v>
      </c>
      <c r="AU1442">
        <v>959.76</v>
      </c>
      <c r="AV1442">
        <v>341.29</v>
      </c>
      <c r="AW1442">
        <v>307.12</v>
      </c>
      <c r="AX1442">
        <v>279.19</v>
      </c>
      <c r="AY1442">
        <v>264.8</v>
      </c>
      <c r="AZ1442">
        <v>208</v>
      </c>
      <c r="BB1442">
        <v>208</v>
      </c>
    </row>
    <row r="1443" spans="1:54" x14ac:dyDescent="0.25">
      <c r="A1443" t="s">
        <v>3529</v>
      </c>
      <c r="B1443" s="216" t="str">
        <f t="shared" si="43"/>
        <v xml:space="preserve">U242496SW    </v>
      </c>
      <c r="C1443" s="216" t="s">
        <v>2187</v>
      </c>
      <c r="D1443" s="216" t="str">
        <f t="shared" si="44"/>
        <v>U242496</v>
      </c>
      <c r="E1443" t="s">
        <v>254</v>
      </c>
      <c r="H1443" t="s">
        <v>3529</v>
      </c>
      <c r="I1443" t="s">
        <v>2378</v>
      </c>
      <c r="J1443" t="s">
        <v>797</v>
      </c>
      <c r="K1443" t="s">
        <v>806</v>
      </c>
      <c r="L1443">
        <v>968.07</v>
      </c>
      <c r="M1443">
        <v>344.25</v>
      </c>
      <c r="N1443">
        <v>309.77999999999997</v>
      </c>
      <c r="O1443">
        <v>281.61</v>
      </c>
      <c r="P1443">
        <v>267.08999999999997</v>
      </c>
      <c r="Q1443">
        <v>211</v>
      </c>
      <c r="AU1443">
        <v>968.07</v>
      </c>
      <c r="AV1443">
        <v>344.25</v>
      </c>
      <c r="AW1443">
        <v>309.77999999999997</v>
      </c>
      <c r="AX1443">
        <v>281.61</v>
      </c>
      <c r="AY1443">
        <v>267.08999999999997</v>
      </c>
      <c r="AZ1443">
        <v>211</v>
      </c>
      <c r="BB1443">
        <v>211</v>
      </c>
    </row>
    <row r="1444" spans="1:54" x14ac:dyDescent="0.25">
      <c r="A1444" t="s">
        <v>3530</v>
      </c>
      <c r="B1444" s="216" t="str">
        <f t="shared" si="43"/>
        <v xml:space="preserve">U302484SW    </v>
      </c>
      <c r="C1444" s="216" t="s">
        <v>2188</v>
      </c>
      <c r="D1444" s="216" t="str">
        <f t="shared" si="44"/>
        <v>U302484</v>
      </c>
      <c r="E1444" t="s">
        <v>696</v>
      </c>
      <c r="H1444" t="s">
        <v>3530</v>
      </c>
      <c r="I1444" t="s">
        <v>2378</v>
      </c>
      <c r="J1444" t="s">
        <v>797</v>
      </c>
      <c r="K1444" t="s">
        <v>806</v>
      </c>
      <c r="L1444">
        <v>988.33</v>
      </c>
      <c r="M1444">
        <v>351.45</v>
      </c>
      <c r="N1444">
        <v>316.27</v>
      </c>
      <c r="O1444">
        <v>287.51</v>
      </c>
      <c r="P1444">
        <v>272.68</v>
      </c>
      <c r="Q1444">
        <v>217</v>
      </c>
      <c r="AU1444">
        <v>988.33</v>
      </c>
      <c r="AV1444">
        <v>351.45</v>
      </c>
      <c r="AW1444">
        <v>316.27</v>
      </c>
      <c r="AX1444">
        <v>287.51</v>
      </c>
      <c r="AY1444">
        <v>272.68</v>
      </c>
      <c r="AZ1444">
        <v>217</v>
      </c>
      <c r="BB1444">
        <v>217</v>
      </c>
    </row>
    <row r="1445" spans="1:54" x14ac:dyDescent="0.25">
      <c r="A1445" t="s">
        <v>3531</v>
      </c>
      <c r="B1445" s="216" t="str">
        <f t="shared" si="43"/>
        <v xml:space="preserve">U302490SW    </v>
      </c>
      <c r="C1445" s="216" t="s">
        <v>2189</v>
      </c>
      <c r="D1445" s="216" t="str">
        <f t="shared" si="44"/>
        <v>U302490</v>
      </c>
      <c r="E1445" t="s">
        <v>697</v>
      </c>
      <c r="H1445" t="s">
        <v>3531</v>
      </c>
      <c r="I1445" t="s">
        <v>2378</v>
      </c>
      <c r="J1445" t="s">
        <v>797</v>
      </c>
      <c r="K1445" t="s">
        <v>806</v>
      </c>
      <c r="L1445">
        <v>1023.34</v>
      </c>
      <c r="M1445">
        <v>363.9</v>
      </c>
      <c r="N1445">
        <v>327.47000000000003</v>
      </c>
      <c r="O1445">
        <v>297.69</v>
      </c>
      <c r="P1445">
        <v>282.33999999999997</v>
      </c>
      <c r="Q1445">
        <v>227</v>
      </c>
      <c r="AU1445">
        <v>1023.34</v>
      </c>
      <c r="AV1445">
        <v>363.9</v>
      </c>
      <c r="AW1445">
        <v>327.47000000000003</v>
      </c>
      <c r="AX1445">
        <v>297.69</v>
      </c>
      <c r="AY1445">
        <v>282.33999999999997</v>
      </c>
      <c r="AZ1445">
        <v>227</v>
      </c>
      <c r="BB1445">
        <v>227</v>
      </c>
    </row>
    <row r="1446" spans="1:54" x14ac:dyDescent="0.25">
      <c r="A1446" t="s">
        <v>3532</v>
      </c>
      <c r="B1446" s="216" t="str">
        <f t="shared" si="43"/>
        <v xml:space="preserve">U302493SW    </v>
      </c>
      <c r="C1446" s="216" t="s">
        <v>2190</v>
      </c>
      <c r="D1446" s="216" t="str">
        <f t="shared" si="44"/>
        <v>U302493</v>
      </c>
      <c r="E1446" t="s">
        <v>698</v>
      </c>
      <c r="H1446" t="s">
        <v>3532</v>
      </c>
      <c r="I1446" t="s">
        <v>2378</v>
      </c>
      <c r="J1446" t="s">
        <v>797</v>
      </c>
      <c r="K1446" t="s">
        <v>806</v>
      </c>
      <c r="L1446">
        <v>1060.44</v>
      </c>
      <c r="M1446">
        <v>377.09</v>
      </c>
      <c r="N1446">
        <v>339.34</v>
      </c>
      <c r="O1446">
        <v>308.48</v>
      </c>
      <c r="P1446">
        <v>292.58</v>
      </c>
      <c r="Q1446">
        <v>242</v>
      </c>
      <c r="AU1446">
        <v>1060.44</v>
      </c>
      <c r="AV1446">
        <v>377.09</v>
      </c>
      <c r="AW1446">
        <v>339.34</v>
      </c>
      <c r="AX1446">
        <v>308.48</v>
      </c>
      <c r="AY1446">
        <v>292.58</v>
      </c>
      <c r="AZ1446">
        <v>242</v>
      </c>
      <c r="BB1446">
        <v>242</v>
      </c>
    </row>
    <row r="1447" spans="1:54" x14ac:dyDescent="0.25">
      <c r="A1447" t="s">
        <v>3533</v>
      </c>
      <c r="B1447" s="216" t="str">
        <f t="shared" si="43"/>
        <v xml:space="preserve">U302496SW    </v>
      </c>
      <c r="C1447" s="216" t="s">
        <v>2191</v>
      </c>
      <c r="D1447" s="216" t="str">
        <f t="shared" si="44"/>
        <v>U302496</v>
      </c>
      <c r="E1447" t="s">
        <v>699</v>
      </c>
      <c r="H1447" t="s">
        <v>3533</v>
      </c>
      <c r="I1447" t="s">
        <v>2378</v>
      </c>
      <c r="J1447" t="s">
        <v>797</v>
      </c>
      <c r="K1447" t="s">
        <v>806</v>
      </c>
      <c r="L1447">
        <v>1075.76</v>
      </c>
      <c r="M1447">
        <v>382.54</v>
      </c>
      <c r="N1447">
        <v>344.24</v>
      </c>
      <c r="O1447">
        <v>312.94</v>
      </c>
      <c r="P1447">
        <v>296.8</v>
      </c>
      <c r="Q1447">
        <v>246</v>
      </c>
      <c r="AU1447">
        <v>1075.76</v>
      </c>
      <c r="AV1447">
        <v>382.54</v>
      </c>
      <c r="AW1447">
        <v>344.24</v>
      </c>
      <c r="AX1447">
        <v>312.94</v>
      </c>
      <c r="AY1447">
        <v>296.8</v>
      </c>
      <c r="AZ1447">
        <v>246</v>
      </c>
      <c r="BB1447">
        <v>246</v>
      </c>
    </row>
    <row r="1448" spans="1:54" x14ac:dyDescent="0.25">
      <c r="A1448" t="s">
        <v>3534</v>
      </c>
      <c r="B1448" s="216" t="str">
        <f t="shared" si="43"/>
        <v xml:space="preserve">VBD12SW      </v>
      </c>
      <c r="C1448" s="216" t="s">
        <v>2200</v>
      </c>
      <c r="D1448" s="216" t="str">
        <f t="shared" si="44"/>
        <v>VBD12</v>
      </c>
      <c r="E1448" t="s">
        <v>151</v>
      </c>
      <c r="H1448" t="s">
        <v>3534</v>
      </c>
      <c r="I1448" t="s">
        <v>2378</v>
      </c>
      <c r="J1448" t="s">
        <v>797</v>
      </c>
      <c r="K1448" t="s">
        <v>808</v>
      </c>
      <c r="L1448">
        <v>921.97</v>
      </c>
      <c r="M1448">
        <v>327.85</v>
      </c>
      <c r="N1448">
        <v>295.02999999999997</v>
      </c>
      <c r="O1448">
        <v>268.2</v>
      </c>
      <c r="P1448">
        <v>254.37</v>
      </c>
      <c r="Q1448">
        <v>65</v>
      </c>
      <c r="AU1448">
        <v>921.97</v>
      </c>
      <c r="AV1448">
        <v>327.85</v>
      </c>
      <c r="AW1448">
        <v>295.02999999999997</v>
      </c>
      <c r="AX1448">
        <v>268.2</v>
      </c>
      <c r="AY1448">
        <v>254.37</v>
      </c>
      <c r="AZ1448">
        <v>65</v>
      </c>
      <c r="BB1448">
        <v>65</v>
      </c>
    </row>
    <row r="1449" spans="1:54" x14ac:dyDescent="0.25">
      <c r="A1449" t="s">
        <v>3535</v>
      </c>
      <c r="B1449" s="216" t="str">
        <f t="shared" si="43"/>
        <v xml:space="preserve">VBD15SW      </v>
      </c>
      <c r="C1449" s="216" t="s">
        <v>2201</v>
      </c>
      <c r="D1449" s="216" t="str">
        <f t="shared" si="44"/>
        <v>VBD15</v>
      </c>
      <c r="E1449" t="s">
        <v>159</v>
      </c>
      <c r="H1449" t="s">
        <v>3535</v>
      </c>
      <c r="I1449" t="s">
        <v>2378</v>
      </c>
      <c r="J1449" t="s">
        <v>797</v>
      </c>
      <c r="K1449" t="s">
        <v>808</v>
      </c>
      <c r="L1449">
        <v>951.34</v>
      </c>
      <c r="M1449">
        <v>338.3</v>
      </c>
      <c r="N1449">
        <v>304.43</v>
      </c>
      <c r="O1449">
        <v>276.75</v>
      </c>
      <c r="P1449">
        <v>262.48</v>
      </c>
      <c r="Q1449">
        <v>72</v>
      </c>
      <c r="AU1449">
        <v>951.34</v>
      </c>
      <c r="AV1449">
        <v>338.3</v>
      </c>
      <c r="AW1449">
        <v>304.43</v>
      </c>
      <c r="AX1449">
        <v>276.75</v>
      </c>
      <c r="AY1449">
        <v>262.48</v>
      </c>
      <c r="AZ1449">
        <v>72</v>
      </c>
      <c r="BB1449">
        <v>72</v>
      </c>
    </row>
    <row r="1450" spans="1:54" x14ac:dyDescent="0.25">
      <c r="A1450" t="s">
        <v>3536</v>
      </c>
      <c r="B1450" s="216" t="str">
        <f t="shared" si="43"/>
        <v xml:space="preserve">VBD18SW      </v>
      </c>
      <c r="C1450" s="216" t="s">
        <v>2202</v>
      </c>
      <c r="D1450" s="216" t="str">
        <f t="shared" si="44"/>
        <v>VBD18</v>
      </c>
      <c r="E1450" t="s">
        <v>168</v>
      </c>
      <c r="H1450" t="s">
        <v>3536</v>
      </c>
      <c r="I1450" t="s">
        <v>2378</v>
      </c>
      <c r="J1450" t="s">
        <v>797</v>
      </c>
      <c r="K1450" t="s">
        <v>808</v>
      </c>
      <c r="L1450">
        <v>999.48</v>
      </c>
      <c r="M1450">
        <v>355.42</v>
      </c>
      <c r="N1450">
        <v>319.83</v>
      </c>
      <c r="O1450">
        <v>290.75</v>
      </c>
      <c r="P1450">
        <v>275.76</v>
      </c>
      <c r="Q1450">
        <v>80</v>
      </c>
      <c r="AU1450">
        <v>999.48</v>
      </c>
      <c r="AV1450">
        <v>355.42</v>
      </c>
      <c r="AW1450">
        <v>319.83</v>
      </c>
      <c r="AX1450">
        <v>290.75</v>
      </c>
      <c r="AY1450">
        <v>275.76</v>
      </c>
      <c r="AZ1450">
        <v>80</v>
      </c>
      <c r="BB1450">
        <v>80</v>
      </c>
    </row>
    <row r="1451" spans="1:54" x14ac:dyDescent="0.25">
      <c r="A1451" t="s">
        <v>3537</v>
      </c>
      <c r="B1451" s="216" t="str">
        <f t="shared" si="43"/>
        <v xml:space="preserve">VBD21SW      </v>
      </c>
      <c r="C1451" s="216" t="s">
        <v>2203</v>
      </c>
      <c r="D1451" s="216" t="str">
        <f t="shared" si="44"/>
        <v>VBD21</v>
      </c>
      <c r="E1451" t="s">
        <v>302</v>
      </c>
      <c r="H1451" t="s">
        <v>3537</v>
      </c>
      <c r="I1451" t="s">
        <v>2378</v>
      </c>
      <c r="J1451" t="s">
        <v>797</v>
      </c>
      <c r="K1451" t="s">
        <v>808</v>
      </c>
      <c r="L1451">
        <v>1028.8499999999999</v>
      </c>
      <c r="M1451">
        <v>365.86</v>
      </c>
      <c r="N1451">
        <v>329.23</v>
      </c>
      <c r="O1451">
        <v>299.29000000000002</v>
      </c>
      <c r="P1451">
        <v>283.86</v>
      </c>
      <c r="Q1451">
        <v>86</v>
      </c>
      <c r="AU1451">
        <v>1028.8499999999999</v>
      </c>
      <c r="AV1451">
        <v>365.86</v>
      </c>
      <c r="AW1451">
        <v>329.23</v>
      </c>
      <c r="AX1451">
        <v>299.29000000000002</v>
      </c>
      <c r="AY1451">
        <v>283.86</v>
      </c>
      <c r="AZ1451">
        <v>86</v>
      </c>
      <c r="BB1451">
        <v>86</v>
      </c>
    </row>
    <row r="1452" spans="1:54" x14ac:dyDescent="0.25">
      <c r="A1452" t="s">
        <v>3538</v>
      </c>
      <c r="B1452" s="216" t="str">
        <f t="shared" si="43"/>
        <v xml:space="preserve">VBD24SW      </v>
      </c>
      <c r="C1452" s="216" t="s">
        <v>2204</v>
      </c>
      <c r="D1452" s="216" t="str">
        <f t="shared" si="44"/>
        <v>VBD24</v>
      </c>
      <c r="E1452" t="s">
        <v>304</v>
      </c>
      <c r="H1452" t="s">
        <v>3538</v>
      </c>
      <c r="I1452" t="s">
        <v>2378</v>
      </c>
      <c r="J1452" t="s">
        <v>797</v>
      </c>
      <c r="K1452" t="s">
        <v>808</v>
      </c>
      <c r="L1452">
        <v>1088.72</v>
      </c>
      <c r="M1452">
        <v>387.15</v>
      </c>
      <c r="N1452">
        <v>348.39</v>
      </c>
      <c r="O1452">
        <v>316.70999999999998</v>
      </c>
      <c r="P1452">
        <v>300.38</v>
      </c>
      <c r="Q1452">
        <v>94</v>
      </c>
      <c r="AU1452">
        <v>1088.72</v>
      </c>
      <c r="AV1452">
        <v>387.15</v>
      </c>
      <c r="AW1452">
        <v>348.39</v>
      </c>
      <c r="AX1452">
        <v>316.70999999999998</v>
      </c>
      <c r="AY1452">
        <v>300.38</v>
      </c>
      <c r="AZ1452">
        <v>94</v>
      </c>
      <c r="BB1452">
        <v>94</v>
      </c>
    </row>
    <row r="1453" spans="1:54" x14ac:dyDescent="0.25">
      <c r="A1453" t="s">
        <v>3539</v>
      </c>
      <c r="B1453" s="216" t="str">
        <f t="shared" si="43"/>
        <v xml:space="preserve">VBD27SW      </v>
      </c>
      <c r="C1453" s="216" t="s">
        <v>2205</v>
      </c>
      <c r="D1453" s="216" t="str">
        <f t="shared" si="44"/>
        <v>VBD27</v>
      </c>
      <c r="E1453" t="s">
        <v>705</v>
      </c>
      <c r="H1453" t="s">
        <v>3539</v>
      </c>
      <c r="I1453" t="s">
        <v>2378</v>
      </c>
      <c r="J1453" t="s">
        <v>797</v>
      </c>
      <c r="K1453" t="s">
        <v>808</v>
      </c>
      <c r="L1453">
        <v>1099.21</v>
      </c>
      <c r="M1453">
        <v>390.88</v>
      </c>
      <c r="N1453">
        <v>351.75</v>
      </c>
      <c r="O1453">
        <v>319.76</v>
      </c>
      <c r="P1453">
        <v>303.27</v>
      </c>
      <c r="Q1453">
        <v>102</v>
      </c>
      <c r="AU1453">
        <v>1099.21</v>
      </c>
      <c r="AV1453">
        <v>390.88</v>
      </c>
      <c r="AW1453">
        <v>351.75</v>
      </c>
      <c r="AX1453">
        <v>319.76</v>
      </c>
      <c r="AY1453">
        <v>303.27</v>
      </c>
      <c r="AZ1453">
        <v>102</v>
      </c>
      <c r="BB1453">
        <v>102</v>
      </c>
    </row>
    <row r="1454" spans="1:54" x14ac:dyDescent="0.25">
      <c r="A1454" t="s">
        <v>3540</v>
      </c>
      <c r="B1454" s="216" t="str">
        <f t="shared" si="43"/>
        <v xml:space="preserve">VBD30SW      </v>
      </c>
      <c r="C1454" s="216" t="s">
        <v>2206</v>
      </c>
      <c r="D1454" s="216" t="str">
        <f t="shared" si="44"/>
        <v>VBD30</v>
      </c>
      <c r="E1454" t="s">
        <v>706</v>
      </c>
      <c r="H1454" t="s">
        <v>3540</v>
      </c>
      <c r="I1454" t="s">
        <v>2378</v>
      </c>
      <c r="J1454" t="s">
        <v>797</v>
      </c>
      <c r="K1454" t="s">
        <v>808</v>
      </c>
      <c r="L1454">
        <v>1133.8900000000001</v>
      </c>
      <c r="M1454">
        <v>403.21</v>
      </c>
      <c r="N1454">
        <v>362.85</v>
      </c>
      <c r="O1454">
        <v>329.85</v>
      </c>
      <c r="P1454">
        <v>312.83999999999997</v>
      </c>
      <c r="Q1454">
        <v>108</v>
      </c>
      <c r="AU1454">
        <v>1133.8900000000001</v>
      </c>
      <c r="AV1454">
        <v>403.21</v>
      </c>
      <c r="AW1454">
        <v>362.85</v>
      </c>
      <c r="AX1454">
        <v>329.85</v>
      </c>
      <c r="AY1454">
        <v>312.83999999999997</v>
      </c>
      <c r="AZ1454">
        <v>108</v>
      </c>
      <c r="BB1454">
        <v>108</v>
      </c>
    </row>
    <row r="1455" spans="1:54" x14ac:dyDescent="0.25">
      <c r="A1455" t="s">
        <v>3541</v>
      </c>
      <c r="B1455" s="216" t="str">
        <f t="shared" si="43"/>
        <v xml:space="preserve">VB12SW       </v>
      </c>
      <c r="C1455" s="216" t="s">
        <v>2192</v>
      </c>
      <c r="D1455" s="216" t="str">
        <f t="shared" si="44"/>
        <v>VB12</v>
      </c>
      <c r="E1455" t="s">
        <v>150</v>
      </c>
      <c r="H1455" t="s">
        <v>3541</v>
      </c>
      <c r="I1455" t="s">
        <v>2378</v>
      </c>
      <c r="J1455" t="s">
        <v>797</v>
      </c>
      <c r="K1455" t="s">
        <v>808</v>
      </c>
      <c r="L1455">
        <v>484.12</v>
      </c>
      <c r="M1455">
        <v>172.15</v>
      </c>
      <c r="N1455">
        <v>154.91999999999999</v>
      </c>
      <c r="O1455">
        <v>140.83000000000001</v>
      </c>
      <c r="P1455">
        <v>133.57</v>
      </c>
      <c r="Q1455">
        <v>48</v>
      </c>
      <c r="AU1455">
        <v>484.12</v>
      </c>
      <c r="AV1455">
        <v>172.15</v>
      </c>
      <c r="AW1455">
        <v>154.91999999999999</v>
      </c>
      <c r="AX1455">
        <v>140.83000000000001</v>
      </c>
      <c r="AY1455">
        <v>133.57</v>
      </c>
      <c r="AZ1455">
        <v>48</v>
      </c>
      <c r="BB1455">
        <v>48</v>
      </c>
    </row>
    <row r="1456" spans="1:54" x14ac:dyDescent="0.25">
      <c r="A1456" t="s">
        <v>3542</v>
      </c>
      <c r="B1456" s="216" t="str">
        <f t="shared" si="43"/>
        <v xml:space="preserve">VB15SW       </v>
      </c>
      <c r="C1456" s="216" t="s">
        <v>2193</v>
      </c>
      <c r="D1456" s="216" t="str">
        <f t="shared" si="44"/>
        <v>VB15</v>
      </c>
      <c r="E1456" t="s">
        <v>158</v>
      </c>
      <c r="H1456" t="s">
        <v>3542</v>
      </c>
      <c r="I1456" t="s">
        <v>2378</v>
      </c>
      <c r="J1456" t="s">
        <v>797</v>
      </c>
      <c r="K1456" t="s">
        <v>808</v>
      </c>
      <c r="L1456">
        <v>505.9</v>
      </c>
      <c r="M1456">
        <v>179.9</v>
      </c>
      <c r="N1456">
        <v>161.88999999999999</v>
      </c>
      <c r="O1456">
        <v>147.16999999999999</v>
      </c>
      <c r="P1456">
        <v>139.58000000000001</v>
      </c>
      <c r="Q1456">
        <v>54</v>
      </c>
      <c r="AU1456">
        <v>505.9</v>
      </c>
      <c r="AV1456">
        <v>179.9</v>
      </c>
      <c r="AW1456">
        <v>161.88999999999999</v>
      </c>
      <c r="AX1456">
        <v>147.16999999999999</v>
      </c>
      <c r="AY1456">
        <v>139.58000000000001</v>
      </c>
      <c r="AZ1456">
        <v>54</v>
      </c>
      <c r="BB1456">
        <v>54</v>
      </c>
    </row>
    <row r="1457" spans="1:54" x14ac:dyDescent="0.25">
      <c r="A1457" t="s">
        <v>3543</v>
      </c>
      <c r="B1457" s="216" t="str">
        <f t="shared" si="43"/>
        <v xml:space="preserve">VB18SW       </v>
      </c>
      <c r="C1457" s="216" t="s">
        <v>2194</v>
      </c>
      <c r="D1457" s="216" t="str">
        <f t="shared" si="44"/>
        <v>VB18</v>
      </c>
      <c r="E1457" t="s">
        <v>167</v>
      </c>
      <c r="H1457" t="s">
        <v>3543</v>
      </c>
      <c r="I1457" t="s">
        <v>2378</v>
      </c>
      <c r="J1457" t="s">
        <v>797</v>
      </c>
      <c r="K1457" t="s">
        <v>808</v>
      </c>
      <c r="L1457">
        <v>532.71</v>
      </c>
      <c r="M1457">
        <v>189.43</v>
      </c>
      <c r="N1457">
        <v>170.47</v>
      </c>
      <c r="O1457">
        <v>154.97</v>
      </c>
      <c r="P1457">
        <v>146.97999999999999</v>
      </c>
      <c r="Q1457">
        <v>60</v>
      </c>
      <c r="AU1457">
        <v>532.71</v>
      </c>
      <c r="AV1457">
        <v>189.43</v>
      </c>
      <c r="AW1457">
        <v>170.47</v>
      </c>
      <c r="AX1457">
        <v>154.97</v>
      </c>
      <c r="AY1457">
        <v>146.97999999999999</v>
      </c>
      <c r="AZ1457">
        <v>60</v>
      </c>
      <c r="BB1457">
        <v>60</v>
      </c>
    </row>
    <row r="1458" spans="1:54" x14ac:dyDescent="0.25">
      <c r="A1458" t="s">
        <v>3544</v>
      </c>
      <c r="B1458" s="216" t="str">
        <f t="shared" si="43"/>
        <v xml:space="preserve">VB21SW       </v>
      </c>
      <c r="C1458" s="216" t="s">
        <v>2195</v>
      </c>
      <c r="D1458" s="216" t="str">
        <f t="shared" si="44"/>
        <v>VB21</v>
      </c>
      <c r="E1458" t="s">
        <v>700</v>
      </c>
      <c r="H1458" t="s">
        <v>3544</v>
      </c>
      <c r="I1458" t="s">
        <v>2378</v>
      </c>
      <c r="J1458" t="s">
        <v>797</v>
      </c>
      <c r="K1458" t="s">
        <v>808</v>
      </c>
      <c r="L1458">
        <v>554.57000000000005</v>
      </c>
      <c r="M1458">
        <v>197.21</v>
      </c>
      <c r="N1458">
        <v>177.46</v>
      </c>
      <c r="O1458">
        <v>161.32</v>
      </c>
      <c r="P1458">
        <v>153.01</v>
      </c>
      <c r="Q1458">
        <v>66</v>
      </c>
      <c r="AU1458">
        <v>554.57000000000005</v>
      </c>
      <c r="AV1458">
        <v>197.21</v>
      </c>
      <c r="AW1458">
        <v>177.46</v>
      </c>
      <c r="AX1458">
        <v>161.32</v>
      </c>
      <c r="AY1458">
        <v>153.01</v>
      </c>
      <c r="AZ1458">
        <v>66</v>
      </c>
      <c r="BB1458">
        <v>66</v>
      </c>
    </row>
    <row r="1459" spans="1:54" x14ac:dyDescent="0.25">
      <c r="A1459" t="s">
        <v>3545</v>
      </c>
      <c r="B1459" s="216" t="str">
        <f t="shared" si="43"/>
        <v xml:space="preserve">VB24SW       </v>
      </c>
      <c r="C1459" s="216" t="s">
        <v>2196</v>
      </c>
      <c r="D1459" s="216" t="str">
        <f t="shared" si="44"/>
        <v>VB24</v>
      </c>
      <c r="E1459" t="s">
        <v>701</v>
      </c>
      <c r="H1459" t="s">
        <v>3545</v>
      </c>
      <c r="I1459" t="s">
        <v>2378</v>
      </c>
      <c r="J1459" t="s">
        <v>797</v>
      </c>
      <c r="K1459" t="s">
        <v>808</v>
      </c>
      <c r="L1459">
        <v>626.36</v>
      </c>
      <c r="M1459">
        <v>222.73</v>
      </c>
      <c r="N1459">
        <v>200.44</v>
      </c>
      <c r="O1459">
        <v>182.21</v>
      </c>
      <c r="P1459">
        <v>172.81</v>
      </c>
      <c r="Q1459">
        <v>72</v>
      </c>
      <c r="AU1459">
        <v>626.36</v>
      </c>
      <c r="AV1459">
        <v>222.73</v>
      </c>
      <c r="AW1459">
        <v>200.44</v>
      </c>
      <c r="AX1459">
        <v>182.21</v>
      </c>
      <c r="AY1459">
        <v>172.81</v>
      </c>
      <c r="AZ1459">
        <v>72</v>
      </c>
      <c r="BB1459">
        <v>72</v>
      </c>
    </row>
    <row r="1460" spans="1:54" x14ac:dyDescent="0.25">
      <c r="A1460" t="s">
        <v>3546</v>
      </c>
      <c r="B1460" s="216" t="str">
        <f t="shared" si="43"/>
        <v xml:space="preserve">VB27SW       </v>
      </c>
      <c r="C1460" s="216" t="s">
        <v>2197</v>
      </c>
      <c r="D1460" s="216" t="str">
        <f t="shared" si="44"/>
        <v>VB27</v>
      </c>
      <c r="E1460" t="s">
        <v>702</v>
      </c>
      <c r="H1460" t="s">
        <v>3546</v>
      </c>
      <c r="I1460" t="s">
        <v>2378</v>
      </c>
      <c r="J1460" t="s">
        <v>797</v>
      </c>
      <c r="K1460" t="s">
        <v>808</v>
      </c>
      <c r="L1460">
        <v>649.05999999999995</v>
      </c>
      <c r="M1460">
        <v>230.81</v>
      </c>
      <c r="N1460">
        <v>207.7</v>
      </c>
      <c r="O1460">
        <v>188.81</v>
      </c>
      <c r="P1460">
        <v>179.08</v>
      </c>
      <c r="Q1460">
        <v>78</v>
      </c>
      <c r="AU1460">
        <v>649.05999999999995</v>
      </c>
      <c r="AV1460">
        <v>230.81</v>
      </c>
      <c r="AW1460">
        <v>207.7</v>
      </c>
      <c r="AX1460">
        <v>188.81</v>
      </c>
      <c r="AY1460">
        <v>179.08</v>
      </c>
      <c r="AZ1460">
        <v>78</v>
      </c>
      <c r="BB1460">
        <v>78</v>
      </c>
    </row>
    <row r="1461" spans="1:54" x14ac:dyDescent="0.25">
      <c r="A1461" t="s">
        <v>3547</v>
      </c>
      <c r="B1461" s="216" t="str">
        <f t="shared" si="43"/>
        <v xml:space="preserve">VB30SW       </v>
      </c>
      <c r="C1461" s="216" t="s">
        <v>2198</v>
      </c>
      <c r="D1461" s="216" t="str">
        <f t="shared" si="44"/>
        <v>VB30</v>
      </c>
      <c r="E1461" t="s">
        <v>703</v>
      </c>
      <c r="H1461" t="s">
        <v>3547</v>
      </c>
      <c r="I1461" t="s">
        <v>2378</v>
      </c>
      <c r="J1461" t="s">
        <v>797</v>
      </c>
      <c r="K1461" t="s">
        <v>808</v>
      </c>
      <c r="L1461">
        <v>663.93</v>
      </c>
      <c r="M1461">
        <v>236.09</v>
      </c>
      <c r="N1461">
        <v>212.46</v>
      </c>
      <c r="O1461">
        <v>193.14</v>
      </c>
      <c r="P1461">
        <v>183.18</v>
      </c>
      <c r="Q1461">
        <v>83</v>
      </c>
      <c r="AU1461">
        <v>663.93</v>
      </c>
      <c r="AV1461">
        <v>236.09</v>
      </c>
      <c r="AW1461">
        <v>212.46</v>
      </c>
      <c r="AX1461">
        <v>193.14</v>
      </c>
      <c r="AY1461">
        <v>183.18</v>
      </c>
      <c r="AZ1461">
        <v>83</v>
      </c>
      <c r="BB1461">
        <v>83</v>
      </c>
    </row>
    <row r="1462" spans="1:54" x14ac:dyDescent="0.25">
      <c r="A1462" t="s">
        <v>3548</v>
      </c>
      <c r="B1462" s="216" t="str">
        <f t="shared" si="43"/>
        <v xml:space="preserve">VB33SW       </v>
      </c>
      <c r="C1462" s="216" t="s">
        <v>2199</v>
      </c>
      <c r="D1462" s="216" t="str">
        <f t="shared" si="44"/>
        <v>VB33</v>
      </c>
      <c r="E1462" t="s">
        <v>704</v>
      </c>
      <c r="H1462" t="s">
        <v>3548</v>
      </c>
      <c r="I1462" t="s">
        <v>2378</v>
      </c>
      <c r="J1462" t="s">
        <v>797</v>
      </c>
      <c r="K1462" t="s">
        <v>808</v>
      </c>
      <c r="L1462">
        <v>713.67</v>
      </c>
      <c r="M1462">
        <v>253.78</v>
      </c>
      <c r="N1462">
        <v>228.37</v>
      </c>
      <c r="O1462">
        <v>207.61</v>
      </c>
      <c r="P1462">
        <v>196.9</v>
      </c>
      <c r="Q1462">
        <v>90</v>
      </c>
      <c r="AU1462">
        <v>713.67</v>
      </c>
      <c r="AV1462">
        <v>253.78</v>
      </c>
      <c r="AW1462">
        <v>228.37</v>
      </c>
      <c r="AX1462">
        <v>207.61</v>
      </c>
      <c r="AY1462">
        <v>196.9</v>
      </c>
      <c r="AZ1462">
        <v>90</v>
      </c>
      <c r="BB1462">
        <v>90</v>
      </c>
    </row>
    <row r="1463" spans="1:54" x14ac:dyDescent="0.25">
      <c r="A1463" t="s">
        <v>3549</v>
      </c>
      <c r="B1463" s="216" t="str">
        <f t="shared" si="43"/>
        <v xml:space="preserve">VSB21SW      </v>
      </c>
      <c r="C1463" s="216" t="s">
        <v>2207</v>
      </c>
      <c r="D1463" s="216" t="str">
        <f t="shared" si="44"/>
        <v>VSB21</v>
      </c>
      <c r="E1463" t="s">
        <v>707</v>
      </c>
      <c r="H1463" t="s">
        <v>3549</v>
      </c>
      <c r="I1463" t="s">
        <v>2378</v>
      </c>
      <c r="J1463" t="s">
        <v>797</v>
      </c>
      <c r="K1463" t="s">
        <v>808</v>
      </c>
      <c r="L1463">
        <v>327.89</v>
      </c>
      <c r="M1463">
        <v>116.6</v>
      </c>
      <c r="N1463">
        <v>104.93</v>
      </c>
      <c r="O1463">
        <v>95.38</v>
      </c>
      <c r="P1463">
        <v>90.47</v>
      </c>
      <c r="Q1463">
        <v>52</v>
      </c>
      <c r="AU1463">
        <v>327.89</v>
      </c>
      <c r="AV1463">
        <v>116.6</v>
      </c>
      <c r="AW1463">
        <v>104.93</v>
      </c>
      <c r="AX1463">
        <v>95.38</v>
      </c>
      <c r="AY1463">
        <v>90.47</v>
      </c>
      <c r="AZ1463">
        <v>52</v>
      </c>
      <c r="BB1463">
        <v>52</v>
      </c>
    </row>
    <row r="1464" spans="1:54" x14ac:dyDescent="0.25">
      <c r="A1464" t="s">
        <v>3550</v>
      </c>
      <c r="B1464" s="216" t="str">
        <f t="shared" si="43"/>
        <v xml:space="preserve">VSB24SW      </v>
      </c>
      <c r="C1464" s="216" t="s">
        <v>2208</v>
      </c>
      <c r="D1464" s="216" t="str">
        <f t="shared" si="44"/>
        <v>VSB24</v>
      </c>
      <c r="E1464" t="s">
        <v>181</v>
      </c>
      <c r="H1464" t="s">
        <v>3550</v>
      </c>
      <c r="I1464" t="s">
        <v>2378</v>
      </c>
      <c r="J1464" t="s">
        <v>797</v>
      </c>
      <c r="K1464" t="s">
        <v>808</v>
      </c>
      <c r="L1464">
        <v>387.27</v>
      </c>
      <c r="M1464">
        <v>137.71</v>
      </c>
      <c r="N1464">
        <v>123.93</v>
      </c>
      <c r="O1464">
        <v>112.66</v>
      </c>
      <c r="P1464">
        <v>106.85</v>
      </c>
      <c r="Q1464">
        <v>57</v>
      </c>
      <c r="AU1464">
        <v>387.27</v>
      </c>
      <c r="AV1464">
        <v>137.71</v>
      </c>
      <c r="AW1464">
        <v>123.93</v>
      </c>
      <c r="AX1464">
        <v>112.66</v>
      </c>
      <c r="AY1464">
        <v>106.85</v>
      </c>
      <c r="AZ1464">
        <v>57</v>
      </c>
      <c r="BB1464">
        <v>57</v>
      </c>
    </row>
    <row r="1465" spans="1:54" x14ac:dyDescent="0.25">
      <c r="A1465" t="s">
        <v>3551</v>
      </c>
      <c r="B1465" s="216" t="str">
        <f t="shared" si="43"/>
        <v xml:space="preserve">VSB27SW      </v>
      </c>
      <c r="C1465" s="216" t="s">
        <v>2209</v>
      </c>
      <c r="D1465" s="216" t="str">
        <f t="shared" si="44"/>
        <v>VSB27</v>
      </c>
      <c r="E1465" t="s">
        <v>198</v>
      </c>
      <c r="H1465" t="s">
        <v>3551</v>
      </c>
      <c r="I1465" t="s">
        <v>2378</v>
      </c>
      <c r="J1465" t="s">
        <v>797</v>
      </c>
      <c r="K1465" t="s">
        <v>808</v>
      </c>
      <c r="L1465">
        <v>408.85</v>
      </c>
      <c r="M1465">
        <v>145.38999999999999</v>
      </c>
      <c r="N1465">
        <v>130.83000000000001</v>
      </c>
      <c r="O1465">
        <v>118.93</v>
      </c>
      <c r="P1465">
        <v>112.8</v>
      </c>
      <c r="Q1465">
        <v>63</v>
      </c>
      <c r="AU1465">
        <v>408.85</v>
      </c>
      <c r="AV1465">
        <v>145.38999999999999</v>
      </c>
      <c r="AW1465">
        <v>130.83000000000001</v>
      </c>
      <c r="AX1465">
        <v>118.93</v>
      </c>
      <c r="AY1465">
        <v>112.8</v>
      </c>
      <c r="AZ1465">
        <v>63</v>
      </c>
      <c r="BB1465">
        <v>63</v>
      </c>
    </row>
    <row r="1466" spans="1:54" x14ac:dyDescent="0.25">
      <c r="A1466" t="s">
        <v>3552</v>
      </c>
      <c r="B1466" s="216" t="str">
        <f t="shared" si="43"/>
        <v xml:space="preserve">VSB30SW      </v>
      </c>
      <c r="C1466" s="216" t="s">
        <v>2210</v>
      </c>
      <c r="D1466" s="216" t="str">
        <f t="shared" si="44"/>
        <v>VSB30</v>
      </c>
      <c r="E1466" t="s">
        <v>203</v>
      </c>
      <c r="H1466" t="s">
        <v>3552</v>
      </c>
      <c r="I1466" t="s">
        <v>2378</v>
      </c>
      <c r="J1466" t="s">
        <v>797</v>
      </c>
      <c r="K1466" t="s">
        <v>808</v>
      </c>
      <c r="L1466">
        <v>415.49</v>
      </c>
      <c r="M1466">
        <v>147.75</v>
      </c>
      <c r="N1466">
        <v>132.96</v>
      </c>
      <c r="O1466">
        <v>120.87</v>
      </c>
      <c r="P1466">
        <v>114.63</v>
      </c>
      <c r="Q1466">
        <v>64</v>
      </c>
      <c r="AU1466">
        <v>415.49</v>
      </c>
      <c r="AV1466">
        <v>147.75</v>
      </c>
      <c r="AW1466">
        <v>132.96</v>
      </c>
      <c r="AX1466">
        <v>120.87</v>
      </c>
      <c r="AY1466">
        <v>114.63</v>
      </c>
      <c r="AZ1466">
        <v>64</v>
      </c>
      <c r="BB1466">
        <v>64</v>
      </c>
    </row>
    <row r="1467" spans="1:54" x14ac:dyDescent="0.25">
      <c r="A1467" t="s">
        <v>3553</v>
      </c>
      <c r="B1467" s="216" t="str">
        <f t="shared" si="43"/>
        <v xml:space="preserve">VSB33SW      </v>
      </c>
      <c r="C1467" s="216" t="s">
        <v>2211</v>
      </c>
      <c r="D1467" s="216" t="str">
        <f t="shared" si="44"/>
        <v>VSB33</v>
      </c>
      <c r="E1467" t="s">
        <v>219</v>
      </c>
      <c r="H1467" t="s">
        <v>3553</v>
      </c>
      <c r="I1467" t="s">
        <v>2378</v>
      </c>
      <c r="J1467" t="s">
        <v>797</v>
      </c>
      <c r="K1467" t="s">
        <v>808</v>
      </c>
      <c r="L1467">
        <v>436.22</v>
      </c>
      <c r="M1467">
        <v>155.12</v>
      </c>
      <c r="N1467">
        <v>139.59</v>
      </c>
      <c r="O1467">
        <v>126.9</v>
      </c>
      <c r="P1467">
        <v>120.35</v>
      </c>
      <c r="Q1467">
        <v>70</v>
      </c>
      <c r="AU1467">
        <v>436.22</v>
      </c>
      <c r="AV1467">
        <v>155.12</v>
      </c>
      <c r="AW1467">
        <v>139.59</v>
      </c>
      <c r="AX1467">
        <v>126.9</v>
      </c>
      <c r="AY1467">
        <v>120.35</v>
      </c>
      <c r="AZ1467">
        <v>70</v>
      </c>
      <c r="BB1467">
        <v>70</v>
      </c>
    </row>
    <row r="1468" spans="1:54" x14ac:dyDescent="0.25">
      <c r="A1468" t="s">
        <v>3554</v>
      </c>
      <c r="B1468" s="216" t="str">
        <f t="shared" si="43"/>
        <v xml:space="preserve">VSB36SW      </v>
      </c>
      <c r="C1468" s="216" t="s">
        <v>2212</v>
      </c>
      <c r="D1468" s="216" t="str">
        <f t="shared" si="44"/>
        <v>VSB36</v>
      </c>
      <c r="E1468" t="s">
        <v>225</v>
      </c>
      <c r="H1468" t="s">
        <v>3554</v>
      </c>
      <c r="I1468" t="s">
        <v>2378</v>
      </c>
      <c r="J1468" t="s">
        <v>797</v>
      </c>
      <c r="K1468" t="s">
        <v>808</v>
      </c>
      <c r="L1468">
        <v>453.37</v>
      </c>
      <c r="M1468">
        <v>161.22</v>
      </c>
      <c r="N1468">
        <v>145.08000000000001</v>
      </c>
      <c r="O1468">
        <v>131.88999999999999</v>
      </c>
      <c r="P1468">
        <v>125.09</v>
      </c>
      <c r="Q1468">
        <v>75</v>
      </c>
      <c r="AU1468">
        <v>453.37</v>
      </c>
      <c r="AV1468">
        <v>161.22</v>
      </c>
      <c r="AW1468">
        <v>145.08000000000001</v>
      </c>
      <c r="AX1468">
        <v>131.88999999999999</v>
      </c>
      <c r="AY1468">
        <v>125.09</v>
      </c>
      <c r="AZ1468">
        <v>75</v>
      </c>
      <c r="BB1468">
        <v>75</v>
      </c>
    </row>
    <row r="1469" spans="1:54" x14ac:dyDescent="0.25">
      <c r="A1469" t="s">
        <v>3555</v>
      </c>
      <c r="B1469" s="216" t="str">
        <f t="shared" si="43"/>
        <v xml:space="preserve">WDC2430SW    </v>
      </c>
      <c r="C1469" s="216" t="s">
        <v>2283</v>
      </c>
      <c r="D1469" s="216" t="str">
        <f t="shared" si="44"/>
        <v>WDC2430</v>
      </c>
      <c r="E1469" t="s">
        <v>214</v>
      </c>
      <c r="H1469" t="s">
        <v>3555</v>
      </c>
      <c r="I1469" t="s">
        <v>2378</v>
      </c>
      <c r="J1469" t="s">
        <v>797</v>
      </c>
      <c r="K1469" t="s">
        <v>809</v>
      </c>
      <c r="L1469">
        <v>367.51</v>
      </c>
      <c r="M1469">
        <v>130.69</v>
      </c>
      <c r="N1469">
        <v>117.6</v>
      </c>
      <c r="O1469">
        <v>106.91</v>
      </c>
      <c r="P1469">
        <v>101.4</v>
      </c>
      <c r="Q1469">
        <v>79</v>
      </c>
      <c r="AU1469">
        <v>367.51</v>
      </c>
      <c r="AV1469">
        <v>130.69</v>
      </c>
      <c r="AW1469">
        <v>117.6</v>
      </c>
      <c r="AX1469">
        <v>106.91</v>
      </c>
      <c r="AY1469">
        <v>101.4</v>
      </c>
      <c r="AZ1469">
        <v>79</v>
      </c>
      <c r="BB1469">
        <v>79</v>
      </c>
    </row>
    <row r="1470" spans="1:54" x14ac:dyDescent="0.25">
      <c r="A1470" t="s">
        <v>3556</v>
      </c>
      <c r="B1470" s="216" t="str">
        <f t="shared" si="43"/>
        <v xml:space="preserve">WDC2436SW    </v>
      </c>
      <c r="C1470" s="216" t="s">
        <v>2284</v>
      </c>
      <c r="D1470" s="216" t="str">
        <f t="shared" si="44"/>
        <v>WDC2436</v>
      </c>
      <c r="E1470" t="s">
        <v>236</v>
      </c>
      <c r="H1470" t="s">
        <v>3556</v>
      </c>
      <c r="I1470" t="s">
        <v>2378</v>
      </c>
      <c r="J1470" t="s">
        <v>797</v>
      </c>
      <c r="K1470" t="s">
        <v>809</v>
      </c>
      <c r="L1470">
        <v>388.84</v>
      </c>
      <c r="M1470">
        <v>138.27000000000001</v>
      </c>
      <c r="N1470">
        <v>124.43</v>
      </c>
      <c r="O1470">
        <v>113.11</v>
      </c>
      <c r="P1470">
        <v>107.28</v>
      </c>
      <c r="Q1470">
        <v>87</v>
      </c>
      <c r="AU1470">
        <v>388.84</v>
      </c>
      <c r="AV1470">
        <v>138.27000000000001</v>
      </c>
      <c r="AW1470">
        <v>124.43</v>
      </c>
      <c r="AX1470">
        <v>113.11</v>
      </c>
      <c r="AY1470">
        <v>107.28</v>
      </c>
      <c r="AZ1470">
        <v>87</v>
      </c>
      <c r="BB1470">
        <v>87</v>
      </c>
    </row>
    <row r="1471" spans="1:54" x14ac:dyDescent="0.25">
      <c r="A1471" t="s">
        <v>3557</v>
      </c>
      <c r="B1471" s="216" t="str">
        <f t="shared" si="43"/>
        <v xml:space="preserve">WDC2439SW    </v>
      </c>
      <c r="C1471" s="216" t="s">
        <v>2285</v>
      </c>
      <c r="D1471" s="216" t="str">
        <f t="shared" si="44"/>
        <v>WDC2439</v>
      </c>
      <c r="E1471" t="s">
        <v>721</v>
      </c>
      <c r="H1471" t="s">
        <v>3557</v>
      </c>
      <c r="I1471" t="s">
        <v>2378</v>
      </c>
      <c r="J1471" t="s">
        <v>797</v>
      </c>
      <c r="K1471" t="s">
        <v>809</v>
      </c>
      <c r="L1471">
        <v>422.48</v>
      </c>
      <c r="M1471">
        <v>150.22999999999999</v>
      </c>
      <c r="N1471">
        <v>135.19</v>
      </c>
      <c r="O1471">
        <v>122.9</v>
      </c>
      <c r="P1471">
        <v>116.56</v>
      </c>
      <c r="Q1471">
        <v>100</v>
      </c>
      <c r="AU1471">
        <v>422.48</v>
      </c>
      <c r="AV1471">
        <v>150.22999999999999</v>
      </c>
      <c r="AW1471">
        <v>135.19</v>
      </c>
      <c r="AX1471">
        <v>122.9</v>
      </c>
      <c r="AY1471">
        <v>116.56</v>
      </c>
      <c r="AZ1471">
        <v>100</v>
      </c>
      <c r="BB1471">
        <v>100</v>
      </c>
    </row>
    <row r="1472" spans="1:54" x14ac:dyDescent="0.25">
      <c r="A1472" t="s">
        <v>3558</v>
      </c>
      <c r="B1472" s="216" t="str">
        <f t="shared" si="43"/>
        <v xml:space="preserve">WDC2442SW    </v>
      </c>
      <c r="C1472" s="216" t="s">
        <v>2286</v>
      </c>
      <c r="D1472" s="216" t="str">
        <f t="shared" si="44"/>
        <v>WDC2442</v>
      </c>
      <c r="E1472" t="s">
        <v>248</v>
      </c>
      <c r="H1472" t="s">
        <v>3558</v>
      </c>
      <c r="I1472" t="s">
        <v>2378</v>
      </c>
      <c r="J1472" t="s">
        <v>797</v>
      </c>
      <c r="K1472" t="s">
        <v>809</v>
      </c>
      <c r="L1472">
        <v>439.07</v>
      </c>
      <c r="M1472">
        <v>156.13</v>
      </c>
      <c r="N1472">
        <v>140.5</v>
      </c>
      <c r="O1472">
        <v>127.73</v>
      </c>
      <c r="P1472">
        <v>121.14</v>
      </c>
      <c r="Q1472">
        <v>81</v>
      </c>
      <c r="AU1472">
        <v>439.07</v>
      </c>
      <c r="AV1472">
        <v>156.13</v>
      </c>
      <c r="AW1472">
        <v>140.5</v>
      </c>
      <c r="AX1472">
        <v>127.73</v>
      </c>
      <c r="AY1472">
        <v>121.14</v>
      </c>
      <c r="AZ1472">
        <v>81</v>
      </c>
      <c r="BB1472">
        <v>81</v>
      </c>
    </row>
    <row r="1473" spans="1:54" x14ac:dyDescent="0.25">
      <c r="A1473" t="s">
        <v>3559</v>
      </c>
      <c r="B1473" s="216" t="str">
        <f t="shared" si="43"/>
        <v xml:space="preserve">WLU3012SW    </v>
      </c>
      <c r="C1473" s="216" t="s">
        <v>2293</v>
      </c>
      <c r="D1473" s="216" t="str">
        <f t="shared" si="44"/>
        <v>WLU3012</v>
      </c>
      <c r="E1473" t="s">
        <v>728</v>
      </c>
      <c r="H1473" t="s">
        <v>3559</v>
      </c>
      <c r="I1473" t="s">
        <v>2378</v>
      </c>
      <c r="J1473" t="s">
        <v>797</v>
      </c>
      <c r="K1473" t="s">
        <v>809</v>
      </c>
      <c r="L1473">
        <v>808.14</v>
      </c>
      <c r="M1473">
        <v>287.38</v>
      </c>
      <c r="N1473">
        <v>258.61</v>
      </c>
      <c r="O1473">
        <v>235.09</v>
      </c>
      <c r="P1473">
        <v>222.97</v>
      </c>
      <c r="Q1473">
        <v>34</v>
      </c>
      <c r="AU1473">
        <v>808.14</v>
      </c>
      <c r="AV1473">
        <v>287.38</v>
      </c>
      <c r="AW1473">
        <v>258.61</v>
      </c>
      <c r="AX1473">
        <v>235.09</v>
      </c>
      <c r="AY1473">
        <v>222.97</v>
      </c>
      <c r="AZ1473">
        <v>34</v>
      </c>
      <c r="BB1473">
        <v>34</v>
      </c>
    </row>
    <row r="1474" spans="1:54" x14ac:dyDescent="0.25">
      <c r="A1474" t="s">
        <v>3560</v>
      </c>
      <c r="B1474" s="216" t="str">
        <f t="shared" si="43"/>
        <v xml:space="preserve">WLU301224SW  </v>
      </c>
      <c r="C1474" s="216" t="s">
        <v>2292</v>
      </c>
      <c r="D1474" s="216" t="str">
        <f t="shared" si="44"/>
        <v>WLU301224</v>
      </c>
      <c r="E1474" t="s">
        <v>727</v>
      </c>
      <c r="H1474" t="s">
        <v>3560</v>
      </c>
      <c r="I1474" t="s">
        <v>2378</v>
      </c>
      <c r="J1474" t="s">
        <v>797</v>
      </c>
      <c r="K1474" t="s">
        <v>809</v>
      </c>
      <c r="L1474">
        <v>845.3</v>
      </c>
      <c r="M1474">
        <v>300.58999999999997</v>
      </c>
      <c r="N1474">
        <v>270.5</v>
      </c>
      <c r="O1474">
        <v>245.9</v>
      </c>
      <c r="P1474">
        <v>233.22</v>
      </c>
      <c r="Q1474">
        <v>50</v>
      </c>
      <c r="AU1474">
        <v>845.3</v>
      </c>
      <c r="AV1474">
        <v>300.58999999999997</v>
      </c>
      <c r="AW1474">
        <v>270.5</v>
      </c>
      <c r="AX1474">
        <v>245.9</v>
      </c>
      <c r="AY1474">
        <v>233.22</v>
      </c>
      <c r="AZ1474">
        <v>50</v>
      </c>
      <c r="BB1474">
        <v>50</v>
      </c>
    </row>
    <row r="1475" spans="1:54" x14ac:dyDescent="0.25">
      <c r="A1475" t="s">
        <v>3561</v>
      </c>
      <c r="B1475" s="216" t="str">
        <f t="shared" si="43"/>
        <v xml:space="preserve">WLU3015SW    </v>
      </c>
      <c r="C1475" s="216" t="s">
        <v>2295</v>
      </c>
      <c r="D1475" s="216" t="str">
        <f t="shared" si="44"/>
        <v>WLU3015</v>
      </c>
      <c r="E1475" t="s">
        <v>730</v>
      </c>
      <c r="H1475" t="s">
        <v>3561</v>
      </c>
      <c r="I1475" t="s">
        <v>2378</v>
      </c>
      <c r="J1475" t="s">
        <v>797</v>
      </c>
      <c r="K1475" t="s">
        <v>809</v>
      </c>
      <c r="L1475">
        <v>823.47</v>
      </c>
      <c r="M1475">
        <v>292.83</v>
      </c>
      <c r="N1475">
        <v>263.51</v>
      </c>
      <c r="O1475">
        <v>239.55</v>
      </c>
      <c r="P1475">
        <v>227.2</v>
      </c>
      <c r="Q1475">
        <v>37</v>
      </c>
      <c r="AU1475">
        <v>823.47</v>
      </c>
      <c r="AV1475">
        <v>292.83</v>
      </c>
      <c r="AW1475">
        <v>263.51</v>
      </c>
      <c r="AX1475">
        <v>239.55</v>
      </c>
      <c r="AY1475">
        <v>227.2</v>
      </c>
      <c r="AZ1475">
        <v>37</v>
      </c>
      <c r="BB1475">
        <v>37</v>
      </c>
    </row>
    <row r="1476" spans="1:54" x14ac:dyDescent="0.25">
      <c r="A1476" t="s">
        <v>3562</v>
      </c>
      <c r="B1476" s="216" t="str">
        <f t="shared" si="43"/>
        <v xml:space="preserve">WLU301524SW  </v>
      </c>
      <c r="C1476" s="216" t="s">
        <v>2294</v>
      </c>
      <c r="D1476" s="216" t="str">
        <f t="shared" si="44"/>
        <v>WLU301524</v>
      </c>
      <c r="E1476" t="s">
        <v>729</v>
      </c>
      <c r="H1476" t="s">
        <v>3562</v>
      </c>
      <c r="I1476" t="s">
        <v>2378</v>
      </c>
      <c r="J1476" t="s">
        <v>797</v>
      </c>
      <c r="K1476" t="s">
        <v>809</v>
      </c>
      <c r="L1476">
        <v>857.22</v>
      </c>
      <c r="M1476">
        <v>304.83</v>
      </c>
      <c r="N1476">
        <v>274.31</v>
      </c>
      <c r="O1476">
        <v>249.37</v>
      </c>
      <c r="P1476">
        <v>236.51</v>
      </c>
      <c r="Q1476">
        <v>53</v>
      </c>
      <c r="AU1476">
        <v>857.22</v>
      </c>
      <c r="AV1476">
        <v>304.83</v>
      </c>
      <c r="AW1476">
        <v>274.31</v>
      </c>
      <c r="AX1476">
        <v>249.37</v>
      </c>
      <c r="AY1476">
        <v>236.51</v>
      </c>
      <c r="AZ1476">
        <v>53</v>
      </c>
      <c r="BB1476">
        <v>53</v>
      </c>
    </row>
    <row r="1477" spans="1:54" x14ac:dyDescent="0.25">
      <c r="A1477" t="s">
        <v>3563</v>
      </c>
      <c r="B1477" s="216" t="str">
        <f t="shared" ref="B1477:B1540" si="45">RIGHT(A1477,LEN(A1477)-3)</f>
        <v xml:space="preserve">WLU3018SW    </v>
      </c>
      <c r="C1477" s="216" t="s">
        <v>2297</v>
      </c>
      <c r="D1477" s="216" t="str">
        <f t="shared" si="44"/>
        <v>WLU3018</v>
      </c>
      <c r="E1477" t="s">
        <v>732</v>
      </c>
      <c r="H1477" t="s">
        <v>3563</v>
      </c>
      <c r="I1477" t="s">
        <v>2378</v>
      </c>
      <c r="J1477" t="s">
        <v>797</v>
      </c>
      <c r="K1477" t="s">
        <v>809</v>
      </c>
      <c r="L1477">
        <v>890.82</v>
      </c>
      <c r="M1477">
        <v>316.77999999999997</v>
      </c>
      <c r="N1477">
        <v>285.06</v>
      </c>
      <c r="O1477">
        <v>259.14</v>
      </c>
      <c r="P1477">
        <v>245.78</v>
      </c>
      <c r="Q1477">
        <v>41</v>
      </c>
      <c r="AU1477">
        <v>890.82</v>
      </c>
      <c r="AV1477">
        <v>316.77999999999997</v>
      </c>
      <c r="AW1477">
        <v>285.06</v>
      </c>
      <c r="AX1477">
        <v>259.14</v>
      </c>
      <c r="AY1477">
        <v>245.78</v>
      </c>
      <c r="AZ1477">
        <v>41</v>
      </c>
      <c r="BB1477">
        <v>41</v>
      </c>
    </row>
    <row r="1478" spans="1:54" x14ac:dyDescent="0.25">
      <c r="A1478" t="s">
        <v>3564</v>
      </c>
      <c r="B1478" s="216" t="str">
        <f t="shared" si="45"/>
        <v xml:space="preserve">WLU301824SW  </v>
      </c>
      <c r="C1478" s="216" t="s">
        <v>2296</v>
      </c>
      <c r="D1478" s="216" t="str">
        <f t="shared" si="44"/>
        <v>WLU301824</v>
      </c>
      <c r="E1478" t="s">
        <v>731</v>
      </c>
      <c r="H1478" t="s">
        <v>3564</v>
      </c>
      <c r="I1478" t="s">
        <v>2378</v>
      </c>
      <c r="J1478" t="s">
        <v>797</v>
      </c>
      <c r="K1478" t="s">
        <v>809</v>
      </c>
      <c r="L1478">
        <v>926.93</v>
      </c>
      <c r="M1478">
        <v>329.62</v>
      </c>
      <c r="N1478">
        <v>296.62</v>
      </c>
      <c r="O1478">
        <v>269.64</v>
      </c>
      <c r="P1478">
        <v>255.74</v>
      </c>
      <c r="Q1478">
        <v>59</v>
      </c>
      <c r="AU1478">
        <v>926.93</v>
      </c>
      <c r="AV1478">
        <v>329.62</v>
      </c>
      <c r="AW1478">
        <v>296.62</v>
      </c>
      <c r="AX1478">
        <v>269.64</v>
      </c>
      <c r="AY1478">
        <v>255.74</v>
      </c>
      <c r="AZ1478">
        <v>59</v>
      </c>
      <c r="BB1478">
        <v>59</v>
      </c>
    </row>
    <row r="1479" spans="1:54" x14ac:dyDescent="0.25">
      <c r="A1479" t="s">
        <v>3565</v>
      </c>
      <c r="B1479" s="216" t="str">
        <f t="shared" si="45"/>
        <v xml:space="preserve">WLU3021SW    </v>
      </c>
      <c r="C1479" s="216" t="s">
        <v>2299</v>
      </c>
      <c r="D1479" s="216" t="str">
        <f t="shared" si="44"/>
        <v>WLU3021</v>
      </c>
      <c r="E1479" t="s">
        <v>734</v>
      </c>
      <c r="H1479" t="s">
        <v>3565</v>
      </c>
      <c r="I1479" t="s">
        <v>2378</v>
      </c>
      <c r="J1479" t="s">
        <v>797</v>
      </c>
      <c r="K1479" t="s">
        <v>809</v>
      </c>
      <c r="L1479">
        <v>914.74</v>
      </c>
      <c r="M1479">
        <v>325.27999999999997</v>
      </c>
      <c r="N1479">
        <v>292.72000000000003</v>
      </c>
      <c r="O1479">
        <v>266.10000000000002</v>
      </c>
      <c r="P1479">
        <v>252.38</v>
      </c>
      <c r="Q1479">
        <v>48</v>
      </c>
      <c r="AU1479">
        <v>914.74</v>
      </c>
      <c r="AV1479">
        <v>325.27999999999997</v>
      </c>
      <c r="AW1479">
        <v>292.72000000000003</v>
      </c>
      <c r="AX1479">
        <v>266.10000000000002</v>
      </c>
      <c r="AY1479">
        <v>252.38</v>
      </c>
      <c r="AZ1479">
        <v>48</v>
      </c>
      <c r="BB1479">
        <v>48</v>
      </c>
    </row>
    <row r="1480" spans="1:54" x14ac:dyDescent="0.25">
      <c r="A1480" t="s">
        <v>3566</v>
      </c>
      <c r="B1480" s="216" t="str">
        <f t="shared" si="45"/>
        <v xml:space="preserve">WLU302124SW  </v>
      </c>
      <c r="C1480" s="216" t="s">
        <v>2298</v>
      </c>
      <c r="D1480" s="216" t="str">
        <f t="shared" si="44"/>
        <v>WLU302124</v>
      </c>
      <c r="E1480" t="s">
        <v>733</v>
      </c>
      <c r="H1480" t="s">
        <v>3566</v>
      </c>
      <c r="I1480" t="s">
        <v>2378</v>
      </c>
      <c r="J1480" t="s">
        <v>797</v>
      </c>
      <c r="K1480" t="s">
        <v>809</v>
      </c>
      <c r="L1480">
        <v>943.76</v>
      </c>
      <c r="M1480">
        <v>335.6</v>
      </c>
      <c r="N1480">
        <v>302</v>
      </c>
      <c r="O1480">
        <v>274.54000000000002</v>
      </c>
      <c r="P1480">
        <v>260.38</v>
      </c>
      <c r="Q1480">
        <v>63</v>
      </c>
      <c r="AU1480">
        <v>943.76</v>
      </c>
      <c r="AV1480">
        <v>335.6</v>
      </c>
      <c r="AW1480">
        <v>302</v>
      </c>
      <c r="AX1480">
        <v>274.54000000000002</v>
      </c>
      <c r="AY1480">
        <v>260.38</v>
      </c>
      <c r="AZ1480">
        <v>63</v>
      </c>
      <c r="BB1480">
        <v>63</v>
      </c>
    </row>
    <row r="1481" spans="1:54" x14ac:dyDescent="0.25">
      <c r="A1481" t="s">
        <v>3567</v>
      </c>
      <c r="B1481" s="216" t="str">
        <f t="shared" si="45"/>
        <v xml:space="preserve">WLU3024SW    </v>
      </c>
      <c r="C1481" s="216" t="s">
        <v>2301</v>
      </c>
      <c r="D1481" s="216" t="str">
        <f t="shared" si="44"/>
        <v>WLU3024</v>
      </c>
      <c r="E1481" t="s">
        <v>736</v>
      </c>
      <c r="H1481" t="s">
        <v>3567</v>
      </c>
      <c r="I1481" t="s">
        <v>2378</v>
      </c>
      <c r="J1481" t="s">
        <v>797</v>
      </c>
      <c r="K1481" t="s">
        <v>809</v>
      </c>
      <c r="L1481">
        <v>927.89</v>
      </c>
      <c r="M1481">
        <v>329.96</v>
      </c>
      <c r="N1481">
        <v>296.93</v>
      </c>
      <c r="O1481">
        <v>269.92</v>
      </c>
      <c r="P1481">
        <v>256.01</v>
      </c>
      <c r="Q1481">
        <v>52</v>
      </c>
      <c r="AU1481">
        <v>927.89</v>
      </c>
      <c r="AV1481">
        <v>329.96</v>
      </c>
      <c r="AW1481">
        <v>296.93</v>
      </c>
      <c r="AX1481">
        <v>269.92</v>
      </c>
      <c r="AY1481">
        <v>256.01</v>
      </c>
      <c r="AZ1481">
        <v>52</v>
      </c>
      <c r="BB1481">
        <v>52</v>
      </c>
    </row>
    <row r="1482" spans="1:54" x14ac:dyDescent="0.25">
      <c r="A1482" t="s">
        <v>3568</v>
      </c>
      <c r="B1482" s="216" t="str">
        <f t="shared" si="45"/>
        <v xml:space="preserve">WLU302424SW  </v>
      </c>
      <c r="C1482" s="216" t="s">
        <v>2300</v>
      </c>
      <c r="D1482" s="216" t="str">
        <f t="shared" si="44"/>
        <v>WLU302424</v>
      </c>
      <c r="E1482" t="s">
        <v>735</v>
      </c>
      <c r="H1482" t="s">
        <v>3568</v>
      </c>
      <c r="I1482" t="s">
        <v>2378</v>
      </c>
      <c r="J1482" t="s">
        <v>797</v>
      </c>
      <c r="K1482" t="s">
        <v>809</v>
      </c>
      <c r="L1482">
        <v>961.64</v>
      </c>
      <c r="M1482">
        <v>341.96</v>
      </c>
      <c r="N1482">
        <v>307.73</v>
      </c>
      <c r="O1482">
        <v>279.74</v>
      </c>
      <c r="P1482">
        <v>265.32</v>
      </c>
      <c r="Q1482">
        <v>69</v>
      </c>
      <c r="AU1482">
        <v>961.64</v>
      </c>
      <c r="AV1482">
        <v>341.96</v>
      </c>
      <c r="AW1482">
        <v>307.73</v>
      </c>
      <c r="AX1482">
        <v>279.74</v>
      </c>
      <c r="AY1482">
        <v>265.32</v>
      </c>
      <c r="AZ1482">
        <v>69</v>
      </c>
      <c r="BB1482">
        <v>69</v>
      </c>
    </row>
    <row r="1483" spans="1:54" x14ac:dyDescent="0.25">
      <c r="A1483" t="s">
        <v>3569</v>
      </c>
      <c r="B1483" s="216" t="str">
        <f t="shared" si="45"/>
        <v xml:space="preserve">WLU3312SW    </v>
      </c>
      <c r="C1483" s="216" t="s">
        <v>2303</v>
      </c>
      <c r="D1483" s="216" t="str">
        <f t="shared" si="44"/>
        <v>WLU3312</v>
      </c>
      <c r="E1483" t="s">
        <v>738</v>
      </c>
      <c r="H1483" t="s">
        <v>3569</v>
      </c>
      <c r="I1483" t="s">
        <v>2378</v>
      </c>
      <c r="J1483" t="s">
        <v>797</v>
      </c>
      <c r="K1483" t="s">
        <v>809</v>
      </c>
      <c r="L1483">
        <v>818.15</v>
      </c>
      <c r="M1483">
        <v>290.93</v>
      </c>
      <c r="N1483">
        <v>261.81</v>
      </c>
      <c r="O1483">
        <v>238</v>
      </c>
      <c r="P1483">
        <v>225.73</v>
      </c>
      <c r="Q1483">
        <v>36</v>
      </c>
      <c r="AU1483">
        <v>818.15</v>
      </c>
      <c r="AV1483">
        <v>290.93</v>
      </c>
      <c r="AW1483">
        <v>261.81</v>
      </c>
      <c r="AX1483">
        <v>238</v>
      </c>
      <c r="AY1483">
        <v>225.73</v>
      </c>
      <c r="AZ1483">
        <v>36</v>
      </c>
      <c r="BB1483">
        <v>36</v>
      </c>
    </row>
    <row r="1484" spans="1:54" x14ac:dyDescent="0.25">
      <c r="A1484" t="s">
        <v>3570</v>
      </c>
      <c r="B1484" s="216" t="str">
        <f t="shared" si="45"/>
        <v xml:space="preserve">WLU331224SW  </v>
      </c>
      <c r="C1484" s="216" t="s">
        <v>2302</v>
      </c>
      <c r="D1484" s="216" t="str">
        <f t="shared" si="44"/>
        <v>WLU331224</v>
      </c>
      <c r="E1484" t="s">
        <v>737</v>
      </c>
      <c r="H1484" t="s">
        <v>3570</v>
      </c>
      <c r="I1484" t="s">
        <v>2378</v>
      </c>
      <c r="J1484" t="s">
        <v>797</v>
      </c>
      <c r="K1484" t="s">
        <v>809</v>
      </c>
      <c r="L1484">
        <v>854.26</v>
      </c>
      <c r="M1484">
        <v>303.77999999999997</v>
      </c>
      <c r="N1484">
        <v>273.36</v>
      </c>
      <c r="O1484">
        <v>248.5</v>
      </c>
      <c r="P1484">
        <v>235.69</v>
      </c>
      <c r="Q1484">
        <v>54</v>
      </c>
      <c r="AU1484">
        <v>854.26</v>
      </c>
      <c r="AV1484">
        <v>303.77999999999997</v>
      </c>
      <c r="AW1484">
        <v>273.36</v>
      </c>
      <c r="AX1484">
        <v>248.5</v>
      </c>
      <c r="AY1484">
        <v>235.69</v>
      </c>
      <c r="AZ1484">
        <v>54</v>
      </c>
      <c r="BB1484">
        <v>54</v>
      </c>
    </row>
    <row r="1485" spans="1:54" x14ac:dyDescent="0.25">
      <c r="A1485" t="s">
        <v>3571</v>
      </c>
      <c r="B1485" s="216" t="str">
        <f t="shared" si="45"/>
        <v xml:space="preserve">WLU3315SW    </v>
      </c>
      <c r="C1485" s="216" t="s">
        <v>2305</v>
      </c>
      <c r="D1485" s="216" t="str">
        <f t="shared" si="44"/>
        <v>WLU3315</v>
      </c>
      <c r="E1485" t="s">
        <v>740</v>
      </c>
      <c r="H1485" t="s">
        <v>3571</v>
      </c>
      <c r="I1485" t="s">
        <v>2378</v>
      </c>
      <c r="J1485" t="s">
        <v>797</v>
      </c>
      <c r="K1485" t="s">
        <v>809</v>
      </c>
      <c r="L1485">
        <v>855.97</v>
      </c>
      <c r="M1485">
        <v>304.38</v>
      </c>
      <c r="N1485">
        <v>273.91000000000003</v>
      </c>
      <c r="O1485">
        <v>249</v>
      </c>
      <c r="P1485">
        <v>236.16</v>
      </c>
      <c r="Q1485">
        <v>39</v>
      </c>
      <c r="AU1485">
        <v>855.97</v>
      </c>
      <c r="AV1485">
        <v>304.38</v>
      </c>
      <c r="AW1485">
        <v>273.91000000000003</v>
      </c>
      <c r="AX1485">
        <v>249</v>
      </c>
      <c r="AY1485">
        <v>236.16</v>
      </c>
      <c r="AZ1485">
        <v>39</v>
      </c>
      <c r="BB1485">
        <v>39</v>
      </c>
    </row>
    <row r="1486" spans="1:54" x14ac:dyDescent="0.25">
      <c r="A1486" t="s">
        <v>3572</v>
      </c>
      <c r="B1486" s="216" t="str">
        <f t="shared" si="45"/>
        <v xml:space="preserve">WLU331524SW  </v>
      </c>
      <c r="C1486" s="216" t="s">
        <v>2304</v>
      </c>
      <c r="D1486" s="216" t="str">
        <f t="shared" si="44"/>
        <v>WLU331524</v>
      </c>
      <c r="E1486" t="s">
        <v>739</v>
      </c>
      <c r="H1486" t="s">
        <v>3572</v>
      </c>
      <c r="I1486" t="s">
        <v>2378</v>
      </c>
      <c r="J1486" t="s">
        <v>797</v>
      </c>
      <c r="K1486" t="s">
        <v>809</v>
      </c>
      <c r="L1486">
        <v>894.45</v>
      </c>
      <c r="M1486">
        <v>318.07</v>
      </c>
      <c r="N1486">
        <v>286.22000000000003</v>
      </c>
      <c r="O1486">
        <v>260.2</v>
      </c>
      <c r="P1486">
        <v>246.78</v>
      </c>
      <c r="Q1486">
        <v>58</v>
      </c>
      <c r="AU1486">
        <v>894.45</v>
      </c>
      <c r="AV1486">
        <v>318.07</v>
      </c>
      <c r="AW1486">
        <v>286.22000000000003</v>
      </c>
      <c r="AX1486">
        <v>260.2</v>
      </c>
      <c r="AY1486">
        <v>246.78</v>
      </c>
      <c r="AZ1486">
        <v>58</v>
      </c>
      <c r="BB1486">
        <v>58</v>
      </c>
    </row>
    <row r="1487" spans="1:54" x14ac:dyDescent="0.25">
      <c r="A1487" t="s">
        <v>3573</v>
      </c>
      <c r="B1487" s="216" t="str">
        <f t="shared" si="45"/>
        <v xml:space="preserve">WLU3318SW    </v>
      </c>
      <c r="C1487" s="216" t="s">
        <v>2307</v>
      </c>
      <c r="D1487" s="216" t="str">
        <f t="shared" si="44"/>
        <v>WLU3318</v>
      </c>
      <c r="E1487" t="s">
        <v>742</v>
      </c>
      <c r="H1487" t="s">
        <v>3573</v>
      </c>
      <c r="I1487" t="s">
        <v>2378</v>
      </c>
      <c r="J1487" t="s">
        <v>797</v>
      </c>
      <c r="K1487" t="s">
        <v>809</v>
      </c>
      <c r="L1487">
        <v>896.62</v>
      </c>
      <c r="M1487">
        <v>318.83999999999997</v>
      </c>
      <c r="N1487">
        <v>286.92</v>
      </c>
      <c r="O1487">
        <v>260.83</v>
      </c>
      <c r="P1487">
        <v>247.38</v>
      </c>
      <c r="Q1487">
        <v>42</v>
      </c>
      <c r="AU1487">
        <v>896.62</v>
      </c>
      <c r="AV1487">
        <v>318.83999999999997</v>
      </c>
      <c r="AW1487">
        <v>286.92</v>
      </c>
      <c r="AX1487">
        <v>260.83</v>
      </c>
      <c r="AY1487">
        <v>247.38</v>
      </c>
      <c r="AZ1487">
        <v>42</v>
      </c>
      <c r="BB1487">
        <v>42</v>
      </c>
    </row>
    <row r="1488" spans="1:54" x14ac:dyDescent="0.25">
      <c r="A1488" t="s">
        <v>3574</v>
      </c>
      <c r="B1488" s="216" t="str">
        <f t="shared" si="45"/>
        <v xml:space="preserve">WLU331824SW  </v>
      </c>
      <c r="C1488" s="216" t="s">
        <v>2306</v>
      </c>
      <c r="D1488" s="216" t="str">
        <f t="shared" si="44"/>
        <v>WLU331824</v>
      </c>
      <c r="E1488" t="s">
        <v>741</v>
      </c>
      <c r="H1488" t="s">
        <v>3574</v>
      </c>
      <c r="I1488" t="s">
        <v>2378</v>
      </c>
      <c r="J1488" t="s">
        <v>797</v>
      </c>
      <c r="K1488" t="s">
        <v>809</v>
      </c>
      <c r="L1488">
        <v>937.46</v>
      </c>
      <c r="M1488">
        <v>333.36</v>
      </c>
      <c r="N1488">
        <v>299.99</v>
      </c>
      <c r="O1488">
        <v>272.70999999999998</v>
      </c>
      <c r="P1488">
        <v>258.64999999999998</v>
      </c>
      <c r="Q1488">
        <v>63</v>
      </c>
      <c r="AU1488">
        <v>937.46</v>
      </c>
      <c r="AV1488">
        <v>333.36</v>
      </c>
      <c r="AW1488">
        <v>299.99</v>
      </c>
      <c r="AX1488">
        <v>272.70999999999998</v>
      </c>
      <c r="AY1488">
        <v>258.64999999999998</v>
      </c>
      <c r="AZ1488">
        <v>63</v>
      </c>
      <c r="BB1488">
        <v>63</v>
      </c>
    </row>
    <row r="1489" spans="1:54" x14ac:dyDescent="0.25">
      <c r="A1489" t="s">
        <v>3575</v>
      </c>
      <c r="B1489" s="216" t="str">
        <f t="shared" si="45"/>
        <v xml:space="preserve">WLU3321SW    </v>
      </c>
      <c r="C1489" s="216" t="s">
        <v>2309</v>
      </c>
      <c r="D1489" s="216" t="str">
        <f t="shared" si="44"/>
        <v>WLU3321</v>
      </c>
      <c r="E1489" t="s">
        <v>744</v>
      </c>
      <c r="H1489" t="s">
        <v>3575</v>
      </c>
      <c r="I1489" t="s">
        <v>2378</v>
      </c>
      <c r="J1489" t="s">
        <v>797</v>
      </c>
      <c r="K1489" t="s">
        <v>809</v>
      </c>
      <c r="L1489">
        <v>928.68</v>
      </c>
      <c r="M1489">
        <v>330.24</v>
      </c>
      <c r="N1489">
        <v>297.18</v>
      </c>
      <c r="O1489">
        <v>270.14999999999998</v>
      </c>
      <c r="P1489">
        <v>256.22000000000003</v>
      </c>
      <c r="Q1489">
        <v>53</v>
      </c>
      <c r="AU1489">
        <v>928.68</v>
      </c>
      <c r="AV1489">
        <v>330.24</v>
      </c>
      <c r="AW1489">
        <v>297.18</v>
      </c>
      <c r="AX1489">
        <v>270.14999999999998</v>
      </c>
      <c r="AY1489">
        <v>256.22000000000003</v>
      </c>
      <c r="AZ1489">
        <v>53</v>
      </c>
      <c r="BB1489">
        <v>53</v>
      </c>
    </row>
    <row r="1490" spans="1:54" x14ac:dyDescent="0.25">
      <c r="A1490" t="s">
        <v>3576</v>
      </c>
      <c r="B1490" s="216" t="str">
        <f t="shared" si="45"/>
        <v xml:space="preserve">WLU332124SW  </v>
      </c>
      <c r="C1490" s="216" t="s">
        <v>2308</v>
      </c>
      <c r="D1490" s="216" t="str">
        <f t="shared" si="44"/>
        <v>WLU332124</v>
      </c>
      <c r="E1490" t="s">
        <v>743</v>
      </c>
      <c r="H1490" t="s">
        <v>3576</v>
      </c>
      <c r="I1490" t="s">
        <v>2378</v>
      </c>
      <c r="J1490" t="s">
        <v>797</v>
      </c>
      <c r="K1490" t="s">
        <v>809</v>
      </c>
      <c r="L1490">
        <v>985.44</v>
      </c>
      <c r="M1490">
        <v>350.42</v>
      </c>
      <c r="N1490">
        <v>315.33999999999997</v>
      </c>
      <c r="O1490">
        <v>286.66000000000003</v>
      </c>
      <c r="P1490">
        <v>271.88</v>
      </c>
      <c r="Q1490">
        <v>81</v>
      </c>
      <c r="AU1490">
        <v>985.44</v>
      </c>
      <c r="AV1490">
        <v>350.42</v>
      </c>
      <c r="AW1490">
        <v>315.33999999999997</v>
      </c>
      <c r="AX1490">
        <v>286.66000000000003</v>
      </c>
      <c r="AY1490">
        <v>271.88</v>
      </c>
      <c r="AZ1490">
        <v>81</v>
      </c>
      <c r="BB1490">
        <v>81</v>
      </c>
    </row>
    <row r="1491" spans="1:54" x14ac:dyDescent="0.25">
      <c r="A1491" t="s">
        <v>3577</v>
      </c>
      <c r="B1491" s="216" t="str">
        <f t="shared" si="45"/>
        <v xml:space="preserve">WLU3324SW    </v>
      </c>
      <c r="C1491" s="216" t="s">
        <v>2311</v>
      </c>
      <c r="D1491" s="216" t="str">
        <f t="shared" si="44"/>
        <v>WLU3324</v>
      </c>
      <c r="E1491" t="s">
        <v>746</v>
      </c>
      <c r="H1491" t="s">
        <v>3577</v>
      </c>
      <c r="I1491" t="s">
        <v>2378</v>
      </c>
      <c r="J1491" t="s">
        <v>797</v>
      </c>
      <c r="K1491" t="s">
        <v>809</v>
      </c>
      <c r="L1491">
        <v>940.26</v>
      </c>
      <c r="M1491">
        <v>334.36</v>
      </c>
      <c r="N1491">
        <v>300.88</v>
      </c>
      <c r="O1491">
        <v>273.52</v>
      </c>
      <c r="P1491">
        <v>259.42</v>
      </c>
      <c r="Q1491">
        <v>56</v>
      </c>
      <c r="AU1491">
        <v>940.26</v>
      </c>
      <c r="AV1491">
        <v>334.36</v>
      </c>
      <c r="AW1491">
        <v>300.88</v>
      </c>
      <c r="AX1491">
        <v>273.52</v>
      </c>
      <c r="AY1491">
        <v>259.42</v>
      </c>
      <c r="AZ1491">
        <v>56</v>
      </c>
      <c r="BB1491">
        <v>56</v>
      </c>
    </row>
    <row r="1492" spans="1:54" x14ac:dyDescent="0.25">
      <c r="A1492" t="s">
        <v>3578</v>
      </c>
      <c r="B1492" s="216" t="str">
        <f t="shared" si="45"/>
        <v xml:space="preserve">WLU332424SW  </v>
      </c>
      <c r="C1492" s="216" t="s">
        <v>2310</v>
      </c>
      <c r="D1492" s="216" t="str">
        <f t="shared" si="44"/>
        <v>WLU332424</v>
      </c>
      <c r="E1492" t="s">
        <v>745</v>
      </c>
      <c r="H1492" t="s">
        <v>3578</v>
      </c>
      <c r="I1492" t="s">
        <v>2378</v>
      </c>
      <c r="J1492" t="s">
        <v>797</v>
      </c>
      <c r="K1492" t="s">
        <v>809</v>
      </c>
      <c r="L1492">
        <v>974.01</v>
      </c>
      <c r="M1492">
        <v>346.36</v>
      </c>
      <c r="N1492">
        <v>311.68</v>
      </c>
      <c r="O1492">
        <v>283.33999999999997</v>
      </c>
      <c r="P1492">
        <v>268.73</v>
      </c>
      <c r="Q1492">
        <v>72</v>
      </c>
      <c r="AU1492">
        <v>974.01</v>
      </c>
      <c r="AV1492">
        <v>346.36</v>
      </c>
      <c r="AW1492">
        <v>311.68</v>
      </c>
      <c r="AX1492">
        <v>283.33999999999997</v>
      </c>
      <c r="AY1492">
        <v>268.73</v>
      </c>
      <c r="AZ1492">
        <v>72</v>
      </c>
      <c r="BB1492">
        <v>72</v>
      </c>
    </row>
    <row r="1493" spans="1:54" x14ac:dyDescent="0.25">
      <c r="A1493" t="s">
        <v>3579</v>
      </c>
      <c r="B1493" s="216" t="str">
        <f t="shared" si="45"/>
        <v xml:space="preserve">WLU3612SW    </v>
      </c>
      <c r="C1493" s="216" t="s">
        <v>2313</v>
      </c>
      <c r="D1493" s="216" t="str">
        <f t="shared" si="44"/>
        <v>WLU3612</v>
      </c>
      <c r="E1493" t="s">
        <v>748</v>
      </c>
      <c r="H1493" t="s">
        <v>3579</v>
      </c>
      <c r="I1493" t="s">
        <v>2378</v>
      </c>
      <c r="J1493" t="s">
        <v>797</v>
      </c>
      <c r="K1493" t="s">
        <v>809</v>
      </c>
      <c r="L1493">
        <v>826.31</v>
      </c>
      <c r="M1493">
        <v>293.83999999999997</v>
      </c>
      <c r="N1493">
        <v>264.42</v>
      </c>
      <c r="O1493">
        <v>240.37</v>
      </c>
      <c r="P1493">
        <v>227.98</v>
      </c>
      <c r="Q1493">
        <v>39</v>
      </c>
      <c r="AU1493">
        <v>826.31</v>
      </c>
      <c r="AV1493">
        <v>293.83999999999997</v>
      </c>
      <c r="AW1493">
        <v>264.42</v>
      </c>
      <c r="AX1493">
        <v>240.37</v>
      </c>
      <c r="AY1493">
        <v>227.98</v>
      </c>
      <c r="AZ1493">
        <v>39</v>
      </c>
      <c r="BB1493">
        <v>39</v>
      </c>
    </row>
    <row r="1494" spans="1:54" x14ac:dyDescent="0.25">
      <c r="A1494" t="s">
        <v>3580</v>
      </c>
      <c r="B1494" s="216" t="str">
        <f t="shared" si="45"/>
        <v xml:space="preserve">WLU361224SW  </v>
      </c>
      <c r="C1494" s="216" t="s">
        <v>2312</v>
      </c>
      <c r="D1494" s="216" t="str">
        <f t="shared" si="44"/>
        <v>WLU361224</v>
      </c>
      <c r="E1494" t="s">
        <v>747</v>
      </c>
      <c r="H1494" t="s">
        <v>3580</v>
      </c>
      <c r="I1494" t="s">
        <v>2378</v>
      </c>
      <c r="J1494" t="s">
        <v>797</v>
      </c>
      <c r="K1494" t="s">
        <v>809</v>
      </c>
      <c r="L1494">
        <v>862.42</v>
      </c>
      <c r="M1494">
        <v>306.68</v>
      </c>
      <c r="N1494">
        <v>275.97000000000003</v>
      </c>
      <c r="O1494">
        <v>250.88</v>
      </c>
      <c r="P1494">
        <v>237.94</v>
      </c>
      <c r="Q1494">
        <v>57</v>
      </c>
      <c r="AU1494">
        <v>862.42</v>
      </c>
      <c r="AV1494">
        <v>306.68</v>
      </c>
      <c r="AW1494">
        <v>275.97000000000003</v>
      </c>
      <c r="AX1494">
        <v>250.88</v>
      </c>
      <c r="AY1494">
        <v>237.94</v>
      </c>
      <c r="AZ1494">
        <v>57</v>
      </c>
      <c r="BB1494">
        <v>57</v>
      </c>
    </row>
    <row r="1495" spans="1:54" x14ac:dyDescent="0.25">
      <c r="A1495" t="s">
        <v>3581</v>
      </c>
      <c r="B1495" s="216" t="str">
        <f t="shared" si="45"/>
        <v xml:space="preserve">WLU3615SW    </v>
      </c>
      <c r="C1495" s="216" t="s">
        <v>2315</v>
      </c>
      <c r="D1495" s="216" t="str">
        <f t="shared" si="44"/>
        <v>WLU3615</v>
      </c>
      <c r="E1495" t="s">
        <v>750</v>
      </c>
      <c r="H1495" t="s">
        <v>3581</v>
      </c>
      <c r="I1495" t="s">
        <v>2378</v>
      </c>
      <c r="J1495" t="s">
        <v>797</v>
      </c>
      <c r="K1495" t="s">
        <v>809</v>
      </c>
      <c r="L1495">
        <v>869.91</v>
      </c>
      <c r="M1495">
        <v>309.33999999999997</v>
      </c>
      <c r="N1495">
        <v>278.37</v>
      </c>
      <c r="O1495">
        <v>253.06</v>
      </c>
      <c r="P1495">
        <v>240.01</v>
      </c>
      <c r="Q1495">
        <v>43</v>
      </c>
      <c r="AU1495">
        <v>869.91</v>
      </c>
      <c r="AV1495">
        <v>309.33999999999997</v>
      </c>
      <c r="AW1495">
        <v>278.37</v>
      </c>
      <c r="AX1495">
        <v>253.06</v>
      </c>
      <c r="AY1495">
        <v>240.01</v>
      </c>
      <c r="AZ1495">
        <v>43</v>
      </c>
      <c r="BB1495">
        <v>43</v>
      </c>
    </row>
    <row r="1496" spans="1:54" x14ac:dyDescent="0.25">
      <c r="A1496" t="s">
        <v>3582</v>
      </c>
      <c r="B1496" s="216" t="str">
        <f t="shared" si="45"/>
        <v xml:space="preserve">WLU361524SW  </v>
      </c>
      <c r="C1496" s="216" t="s">
        <v>2314</v>
      </c>
      <c r="D1496" s="216" t="str">
        <f t="shared" si="44"/>
        <v>WLU361524</v>
      </c>
      <c r="E1496" t="s">
        <v>749</v>
      </c>
      <c r="H1496" t="s">
        <v>3582</v>
      </c>
      <c r="I1496" t="s">
        <v>2378</v>
      </c>
      <c r="J1496" t="s">
        <v>797</v>
      </c>
      <c r="K1496" t="s">
        <v>809</v>
      </c>
      <c r="L1496">
        <v>908.39</v>
      </c>
      <c r="M1496">
        <v>323.02</v>
      </c>
      <c r="N1496">
        <v>290.69</v>
      </c>
      <c r="O1496">
        <v>264.25</v>
      </c>
      <c r="P1496">
        <v>250.63</v>
      </c>
      <c r="Q1496">
        <v>62</v>
      </c>
      <c r="AU1496">
        <v>908.39</v>
      </c>
      <c r="AV1496">
        <v>323.02</v>
      </c>
      <c r="AW1496">
        <v>290.69</v>
      </c>
      <c r="AX1496">
        <v>264.25</v>
      </c>
      <c r="AY1496">
        <v>250.63</v>
      </c>
      <c r="AZ1496">
        <v>62</v>
      </c>
      <c r="BB1496">
        <v>62</v>
      </c>
    </row>
    <row r="1497" spans="1:54" x14ac:dyDescent="0.25">
      <c r="A1497" t="s">
        <v>3583</v>
      </c>
      <c r="B1497" s="216" t="str">
        <f t="shared" si="45"/>
        <v xml:space="preserve">WLU3618SW    </v>
      </c>
      <c r="C1497" s="216" t="s">
        <v>2317</v>
      </c>
      <c r="D1497" s="216" t="str">
        <f t="shared" si="44"/>
        <v>WLU3618</v>
      </c>
      <c r="E1497" t="s">
        <v>752</v>
      </c>
      <c r="H1497" t="s">
        <v>3583</v>
      </c>
      <c r="I1497" t="s">
        <v>2378</v>
      </c>
      <c r="J1497" t="s">
        <v>797</v>
      </c>
      <c r="K1497" t="s">
        <v>809</v>
      </c>
      <c r="L1497">
        <v>910.55</v>
      </c>
      <c r="M1497">
        <v>323.79000000000002</v>
      </c>
      <c r="N1497">
        <v>291.38</v>
      </c>
      <c r="O1497">
        <v>264.88</v>
      </c>
      <c r="P1497">
        <v>251.22</v>
      </c>
      <c r="Q1497">
        <v>47</v>
      </c>
      <c r="AU1497">
        <v>910.55</v>
      </c>
      <c r="AV1497">
        <v>323.79000000000002</v>
      </c>
      <c r="AW1497">
        <v>291.38</v>
      </c>
      <c r="AX1497">
        <v>264.88</v>
      </c>
      <c r="AY1497">
        <v>251.22</v>
      </c>
      <c r="AZ1497">
        <v>47</v>
      </c>
      <c r="BB1497">
        <v>47</v>
      </c>
    </row>
    <row r="1498" spans="1:54" x14ac:dyDescent="0.25">
      <c r="A1498" t="s">
        <v>3584</v>
      </c>
      <c r="B1498" s="216" t="str">
        <f t="shared" si="45"/>
        <v xml:space="preserve">WLU361824SW  </v>
      </c>
      <c r="C1498" s="216" t="s">
        <v>2316</v>
      </c>
      <c r="D1498" s="216" t="str">
        <f t="shared" ref="D1498:D1561" si="46">LEFT(C1498,LEN(C1498)-2)</f>
        <v>WLU361824</v>
      </c>
      <c r="E1498" t="s">
        <v>751</v>
      </c>
      <c r="H1498" t="s">
        <v>3584</v>
      </c>
      <c r="I1498" t="s">
        <v>2378</v>
      </c>
      <c r="J1498" t="s">
        <v>797</v>
      </c>
      <c r="K1498" t="s">
        <v>809</v>
      </c>
      <c r="L1498">
        <v>951.4</v>
      </c>
      <c r="M1498">
        <v>338.32</v>
      </c>
      <c r="N1498">
        <v>304.45</v>
      </c>
      <c r="O1498">
        <v>276.76</v>
      </c>
      <c r="P1498">
        <v>262.49</v>
      </c>
      <c r="Q1498">
        <v>64</v>
      </c>
      <c r="AU1498">
        <v>951.4</v>
      </c>
      <c r="AV1498">
        <v>338.32</v>
      </c>
      <c r="AW1498">
        <v>304.45</v>
      </c>
      <c r="AX1498">
        <v>276.76</v>
      </c>
      <c r="AY1498">
        <v>262.49</v>
      </c>
      <c r="AZ1498">
        <v>64</v>
      </c>
      <c r="BB1498">
        <v>64</v>
      </c>
    </row>
    <row r="1499" spans="1:54" x14ac:dyDescent="0.25">
      <c r="A1499" t="s">
        <v>3585</v>
      </c>
      <c r="B1499" s="216" t="str">
        <f t="shared" si="45"/>
        <v xml:space="preserve">WLU3621SW    </v>
      </c>
      <c r="C1499" s="216" t="s">
        <v>2319</v>
      </c>
      <c r="D1499" s="216" t="str">
        <f t="shared" si="46"/>
        <v>WLU3621</v>
      </c>
      <c r="E1499" t="s">
        <v>754</v>
      </c>
      <c r="H1499" t="s">
        <v>3585</v>
      </c>
      <c r="I1499" t="s">
        <v>2378</v>
      </c>
      <c r="J1499" t="s">
        <v>797</v>
      </c>
      <c r="K1499" t="s">
        <v>809</v>
      </c>
      <c r="L1499">
        <v>942.7</v>
      </c>
      <c r="M1499">
        <v>335.22</v>
      </c>
      <c r="N1499">
        <v>301.66000000000003</v>
      </c>
      <c r="O1499">
        <v>274.23</v>
      </c>
      <c r="P1499">
        <v>260.08999999999997</v>
      </c>
      <c r="Q1499">
        <v>57</v>
      </c>
      <c r="AU1499">
        <v>942.7</v>
      </c>
      <c r="AV1499">
        <v>335.22</v>
      </c>
      <c r="AW1499">
        <v>301.66000000000003</v>
      </c>
      <c r="AX1499">
        <v>274.23</v>
      </c>
      <c r="AY1499">
        <v>260.08999999999997</v>
      </c>
      <c r="AZ1499">
        <v>57</v>
      </c>
      <c r="BB1499">
        <v>57</v>
      </c>
    </row>
    <row r="1500" spans="1:54" x14ac:dyDescent="0.25">
      <c r="A1500" t="s">
        <v>3586</v>
      </c>
      <c r="B1500" s="216" t="str">
        <f t="shared" si="45"/>
        <v xml:space="preserve">WLU362124SW  </v>
      </c>
      <c r="C1500" s="216" t="s">
        <v>2318</v>
      </c>
      <c r="D1500" s="216" t="str">
        <f t="shared" si="46"/>
        <v>WLU362124</v>
      </c>
      <c r="E1500" t="s">
        <v>753</v>
      </c>
      <c r="H1500" t="s">
        <v>3586</v>
      </c>
      <c r="I1500" t="s">
        <v>2378</v>
      </c>
      <c r="J1500" t="s">
        <v>797</v>
      </c>
      <c r="K1500" t="s">
        <v>809</v>
      </c>
      <c r="L1500">
        <v>1000.11</v>
      </c>
      <c r="M1500">
        <v>355.64</v>
      </c>
      <c r="N1500">
        <v>320.04000000000002</v>
      </c>
      <c r="O1500">
        <v>290.93</v>
      </c>
      <c r="P1500">
        <v>275.93</v>
      </c>
      <c r="Q1500">
        <v>85</v>
      </c>
      <c r="AU1500">
        <v>1000.11</v>
      </c>
      <c r="AV1500">
        <v>355.64</v>
      </c>
      <c r="AW1500">
        <v>320.04000000000002</v>
      </c>
      <c r="AX1500">
        <v>290.93</v>
      </c>
      <c r="AY1500">
        <v>275.93</v>
      </c>
      <c r="AZ1500">
        <v>85</v>
      </c>
      <c r="BB1500">
        <v>85</v>
      </c>
    </row>
    <row r="1501" spans="1:54" x14ac:dyDescent="0.25">
      <c r="A1501" t="s">
        <v>3587</v>
      </c>
      <c r="B1501" s="216" t="str">
        <f t="shared" si="45"/>
        <v xml:space="preserve">WLU3624SW    </v>
      </c>
      <c r="C1501" s="216" t="s">
        <v>2321</v>
      </c>
      <c r="D1501" s="216" t="str">
        <f t="shared" si="46"/>
        <v>WLU3624</v>
      </c>
      <c r="E1501" t="s">
        <v>756</v>
      </c>
      <c r="H1501" t="s">
        <v>3587</v>
      </c>
      <c r="I1501" t="s">
        <v>2378</v>
      </c>
      <c r="J1501" t="s">
        <v>797</v>
      </c>
      <c r="K1501" t="s">
        <v>809</v>
      </c>
      <c r="L1501">
        <v>954.28</v>
      </c>
      <c r="M1501">
        <v>339.34</v>
      </c>
      <c r="N1501">
        <v>305.37</v>
      </c>
      <c r="O1501">
        <v>277.60000000000002</v>
      </c>
      <c r="P1501">
        <v>263.29000000000002</v>
      </c>
      <c r="Q1501">
        <v>60</v>
      </c>
      <c r="AU1501">
        <v>954.28</v>
      </c>
      <c r="AV1501">
        <v>339.34</v>
      </c>
      <c r="AW1501">
        <v>305.37</v>
      </c>
      <c r="AX1501">
        <v>277.60000000000002</v>
      </c>
      <c r="AY1501">
        <v>263.29000000000002</v>
      </c>
      <c r="AZ1501">
        <v>60</v>
      </c>
      <c r="BB1501">
        <v>60</v>
      </c>
    </row>
    <row r="1502" spans="1:54" x14ac:dyDescent="0.25">
      <c r="A1502" t="s">
        <v>3588</v>
      </c>
      <c r="B1502" s="216" t="str">
        <f t="shared" si="45"/>
        <v xml:space="preserve">WLU362424SW  </v>
      </c>
      <c r="C1502" s="216" t="s">
        <v>2320</v>
      </c>
      <c r="D1502" s="216" t="str">
        <f t="shared" si="46"/>
        <v>WLU362424</v>
      </c>
      <c r="E1502" t="s">
        <v>755</v>
      </c>
      <c r="H1502" t="s">
        <v>3588</v>
      </c>
      <c r="I1502" t="s">
        <v>2378</v>
      </c>
      <c r="J1502" t="s">
        <v>797</v>
      </c>
      <c r="K1502" t="s">
        <v>809</v>
      </c>
      <c r="L1502">
        <v>1015.62</v>
      </c>
      <c r="M1502">
        <v>361.15</v>
      </c>
      <c r="N1502">
        <v>325</v>
      </c>
      <c r="O1502">
        <v>295.44</v>
      </c>
      <c r="P1502">
        <v>280.20999999999998</v>
      </c>
      <c r="Q1502">
        <v>90</v>
      </c>
      <c r="AU1502">
        <v>1015.62</v>
      </c>
      <c r="AV1502">
        <v>361.15</v>
      </c>
      <c r="AW1502">
        <v>325</v>
      </c>
      <c r="AX1502">
        <v>295.44</v>
      </c>
      <c r="AY1502">
        <v>280.20999999999998</v>
      </c>
      <c r="AZ1502">
        <v>90</v>
      </c>
      <c r="BB1502">
        <v>90</v>
      </c>
    </row>
    <row r="1503" spans="1:54" x14ac:dyDescent="0.25">
      <c r="A1503" t="s">
        <v>3589</v>
      </c>
      <c r="B1503" s="216" t="str">
        <f t="shared" si="45"/>
        <v xml:space="preserve">WSCO30SW     </v>
      </c>
      <c r="C1503" s="216" t="s">
        <v>2326</v>
      </c>
      <c r="D1503" s="216" t="str">
        <f t="shared" si="46"/>
        <v>WSCO30</v>
      </c>
      <c r="E1503" t="s">
        <v>761</v>
      </c>
      <c r="H1503" t="s">
        <v>3589</v>
      </c>
      <c r="I1503" t="s">
        <v>2378</v>
      </c>
      <c r="J1503" t="s">
        <v>797</v>
      </c>
      <c r="K1503" t="s">
        <v>809</v>
      </c>
      <c r="L1503">
        <v>480.1</v>
      </c>
      <c r="M1503">
        <v>170.72</v>
      </c>
      <c r="N1503">
        <v>153.63</v>
      </c>
      <c r="O1503">
        <v>139.66</v>
      </c>
      <c r="P1503">
        <v>132.46</v>
      </c>
      <c r="Q1503">
        <v>70</v>
      </c>
      <c r="AU1503">
        <v>480.1</v>
      </c>
      <c r="AV1503">
        <v>170.72</v>
      </c>
      <c r="AW1503">
        <v>153.63</v>
      </c>
      <c r="AX1503">
        <v>139.66</v>
      </c>
      <c r="AY1503">
        <v>132.46</v>
      </c>
      <c r="AZ1503">
        <v>70</v>
      </c>
      <c r="BB1503">
        <v>70</v>
      </c>
    </row>
    <row r="1504" spans="1:54" x14ac:dyDescent="0.25">
      <c r="A1504" t="s">
        <v>3590</v>
      </c>
      <c r="B1504" s="216" t="str">
        <f t="shared" si="45"/>
        <v xml:space="preserve">WSCO36SW     </v>
      </c>
      <c r="C1504" s="216" t="s">
        <v>2327</v>
      </c>
      <c r="D1504" s="216" t="str">
        <f t="shared" si="46"/>
        <v>WSCO36</v>
      </c>
      <c r="E1504" t="s">
        <v>762</v>
      </c>
      <c r="H1504" t="s">
        <v>3590</v>
      </c>
      <c r="I1504" t="s">
        <v>2378</v>
      </c>
      <c r="J1504" t="s">
        <v>797</v>
      </c>
      <c r="K1504" t="s">
        <v>809</v>
      </c>
      <c r="L1504">
        <v>509.99</v>
      </c>
      <c r="M1504">
        <v>181.35</v>
      </c>
      <c r="N1504">
        <v>163.19999999999999</v>
      </c>
      <c r="O1504">
        <v>148.36000000000001</v>
      </c>
      <c r="P1504">
        <v>140.71</v>
      </c>
      <c r="Q1504">
        <v>76</v>
      </c>
      <c r="AU1504">
        <v>509.99</v>
      </c>
      <c r="AV1504">
        <v>181.35</v>
      </c>
      <c r="AW1504">
        <v>163.19999999999999</v>
      </c>
      <c r="AX1504">
        <v>148.36000000000001</v>
      </c>
      <c r="AY1504">
        <v>140.71</v>
      </c>
      <c r="AZ1504">
        <v>76</v>
      </c>
      <c r="BB1504">
        <v>76</v>
      </c>
    </row>
    <row r="1505" spans="1:54" x14ac:dyDescent="0.25">
      <c r="A1505" t="s">
        <v>3591</v>
      </c>
      <c r="B1505" s="216" t="str">
        <f t="shared" si="45"/>
        <v xml:space="preserve">WSCO39SW     </v>
      </c>
      <c r="C1505" s="216" t="s">
        <v>2328</v>
      </c>
      <c r="D1505" s="216" t="str">
        <f t="shared" si="46"/>
        <v>WSCO39</v>
      </c>
      <c r="E1505" t="s">
        <v>763</v>
      </c>
      <c r="H1505" t="s">
        <v>3591</v>
      </c>
      <c r="I1505" t="s">
        <v>2378</v>
      </c>
      <c r="J1505" t="s">
        <v>797</v>
      </c>
      <c r="K1505" t="s">
        <v>809</v>
      </c>
      <c r="L1505">
        <v>569.76</v>
      </c>
      <c r="M1505">
        <v>202.61</v>
      </c>
      <c r="N1505">
        <v>182.32</v>
      </c>
      <c r="O1505">
        <v>165.74</v>
      </c>
      <c r="P1505">
        <v>157.19999999999999</v>
      </c>
      <c r="Q1505">
        <v>88</v>
      </c>
      <c r="AU1505">
        <v>569.76</v>
      </c>
      <c r="AV1505">
        <v>202.61</v>
      </c>
      <c r="AW1505">
        <v>182.32</v>
      </c>
      <c r="AX1505">
        <v>165.74</v>
      </c>
      <c r="AY1505">
        <v>157.19999999999999</v>
      </c>
      <c r="AZ1505">
        <v>88</v>
      </c>
      <c r="BB1505">
        <v>88</v>
      </c>
    </row>
    <row r="1506" spans="1:54" x14ac:dyDescent="0.25">
      <c r="A1506" t="s">
        <v>3592</v>
      </c>
      <c r="B1506" s="216" t="str">
        <f t="shared" si="45"/>
        <v xml:space="preserve">WSCO42SW     </v>
      </c>
      <c r="C1506" s="216" t="s">
        <v>2329</v>
      </c>
      <c r="D1506" s="216" t="str">
        <f t="shared" si="46"/>
        <v>WSCO42</v>
      </c>
      <c r="E1506" t="s">
        <v>764</v>
      </c>
      <c r="H1506" t="s">
        <v>3592</v>
      </c>
      <c r="I1506" t="s">
        <v>2378</v>
      </c>
      <c r="J1506" t="s">
        <v>797</v>
      </c>
      <c r="K1506" t="s">
        <v>809</v>
      </c>
      <c r="L1506">
        <v>589.71</v>
      </c>
      <c r="M1506">
        <v>209.7</v>
      </c>
      <c r="N1506">
        <v>188.71</v>
      </c>
      <c r="O1506">
        <v>171.55</v>
      </c>
      <c r="P1506">
        <v>162.69999999999999</v>
      </c>
      <c r="Q1506">
        <v>92</v>
      </c>
      <c r="AU1506">
        <v>589.71</v>
      </c>
      <c r="AV1506">
        <v>209.7</v>
      </c>
      <c r="AW1506">
        <v>188.71</v>
      </c>
      <c r="AX1506">
        <v>171.55</v>
      </c>
      <c r="AY1506">
        <v>162.69999999999999</v>
      </c>
      <c r="AZ1506">
        <v>92</v>
      </c>
      <c r="BB1506">
        <v>92</v>
      </c>
    </row>
    <row r="1507" spans="1:54" x14ac:dyDescent="0.25">
      <c r="A1507" t="s">
        <v>3593</v>
      </c>
      <c r="B1507" s="216" t="str">
        <f t="shared" si="45"/>
        <v xml:space="preserve">WSC30SW      </v>
      </c>
      <c r="C1507" s="216" t="s">
        <v>2322</v>
      </c>
      <c r="D1507" s="216" t="str">
        <f t="shared" si="46"/>
        <v>WSC30</v>
      </c>
      <c r="E1507" t="s">
        <v>757</v>
      </c>
      <c r="H1507" t="s">
        <v>3593</v>
      </c>
      <c r="I1507" t="s">
        <v>2378</v>
      </c>
      <c r="J1507" t="s">
        <v>797</v>
      </c>
      <c r="K1507" t="s">
        <v>809</v>
      </c>
      <c r="L1507">
        <v>397.98</v>
      </c>
      <c r="M1507">
        <v>141.52000000000001</v>
      </c>
      <c r="N1507">
        <v>127.35</v>
      </c>
      <c r="O1507">
        <v>115.77</v>
      </c>
      <c r="P1507">
        <v>109.8</v>
      </c>
      <c r="Q1507">
        <v>81</v>
      </c>
      <c r="AU1507">
        <v>397.98</v>
      </c>
      <c r="AV1507">
        <v>141.52000000000001</v>
      </c>
      <c r="AW1507">
        <v>127.35</v>
      </c>
      <c r="AX1507">
        <v>115.77</v>
      </c>
      <c r="AY1507">
        <v>109.8</v>
      </c>
      <c r="AZ1507">
        <v>81</v>
      </c>
      <c r="BB1507">
        <v>81</v>
      </c>
    </row>
    <row r="1508" spans="1:54" x14ac:dyDescent="0.25">
      <c r="A1508" t="s">
        <v>3594</v>
      </c>
      <c r="B1508" s="216" t="str">
        <f t="shared" si="45"/>
        <v xml:space="preserve">WSC36SW      </v>
      </c>
      <c r="C1508" s="216" t="s">
        <v>2323</v>
      </c>
      <c r="D1508" s="216" t="str">
        <f t="shared" si="46"/>
        <v>WSC36</v>
      </c>
      <c r="E1508" t="s">
        <v>758</v>
      </c>
      <c r="H1508" t="s">
        <v>3594</v>
      </c>
      <c r="I1508" t="s">
        <v>2378</v>
      </c>
      <c r="J1508" t="s">
        <v>797</v>
      </c>
      <c r="K1508" t="s">
        <v>809</v>
      </c>
      <c r="L1508">
        <v>428.52</v>
      </c>
      <c r="M1508">
        <v>152.38</v>
      </c>
      <c r="N1508">
        <v>137.13</v>
      </c>
      <c r="O1508">
        <v>124.66</v>
      </c>
      <c r="P1508">
        <v>118.23</v>
      </c>
      <c r="Q1508">
        <v>90</v>
      </c>
      <c r="AU1508">
        <v>428.52</v>
      </c>
      <c r="AV1508">
        <v>152.38</v>
      </c>
      <c r="AW1508">
        <v>137.13</v>
      </c>
      <c r="AX1508">
        <v>124.66</v>
      </c>
      <c r="AY1508">
        <v>118.23</v>
      </c>
      <c r="AZ1508">
        <v>90</v>
      </c>
      <c r="BB1508">
        <v>90</v>
      </c>
    </row>
    <row r="1509" spans="1:54" x14ac:dyDescent="0.25">
      <c r="A1509" t="s">
        <v>3595</v>
      </c>
      <c r="B1509" s="216" t="str">
        <f t="shared" si="45"/>
        <v xml:space="preserve">WSC39SW      </v>
      </c>
      <c r="C1509" s="216" t="s">
        <v>2324</v>
      </c>
      <c r="D1509" s="216" t="str">
        <f t="shared" si="46"/>
        <v>WSC39</v>
      </c>
      <c r="E1509" t="s">
        <v>759</v>
      </c>
      <c r="H1509" t="s">
        <v>3595</v>
      </c>
      <c r="I1509" t="s">
        <v>2378</v>
      </c>
      <c r="J1509" t="s">
        <v>797</v>
      </c>
      <c r="K1509" t="s">
        <v>809</v>
      </c>
      <c r="L1509">
        <v>461.23</v>
      </c>
      <c r="M1509">
        <v>164.01</v>
      </c>
      <c r="N1509">
        <v>147.59</v>
      </c>
      <c r="O1509">
        <v>134.16999999999999</v>
      </c>
      <c r="P1509">
        <v>127.25</v>
      </c>
      <c r="Q1509">
        <v>103</v>
      </c>
      <c r="AU1509">
        <v>461.23</v>
      </c>
      <c r="AV1509">
        <v>164.01</v>
      </c>
      <c r="AW1509">
        <v>147.59</v>
      </c>
      <c r="AX1509">
        <v>134.16999999999999</v>
      </c>
      <c r="AY1509">
        <v>127.25</v>
      </c>
      <c r="AZ1509">
        <v>103</v>
      </c>
      <c r="BB1509">
        <v>103</v>
      </c>
    </row>
    <row r="1510" spans="1:54" x14ac:dyDescent="0.25">
      <c r="A1510" t="s">
        <v>3596</v>
      </c>
      <c r="B1510" s="216" t="str">
        <f t="shared" si="45"/>
        <v xml:space="preserve">WSC42SW      </v>
      </c>
      <c r="C1510" s="216" t="s">
        <v>2325</v>
      </c>
      <c r="D1510" s="216" t="str">
        <f t="shared" si="46"/>
        <v>WSC42</v>
      </c>
      <c r="E1510" t="s">
        <v>760</v>
      </c>
      <c r="H1510" t="s">
        <v>3596</v>
      </c>
      <c r="I1510" t="s">
        <v>2378</v>
      </c>
      <c r="J1510" t="s">
        <v>797</v>
      </c>
      <c r="K1510" t="s">
        <v>809</v>
      </c>
      <c r="L1510">
        <v>429.58</v>
      </c>
      <c r="M1510">
        <v>152.76</v>
      </c>
      <c r="N1510">
        <v>137.47</v>
      </c>
      <c r="O1510">
        <v>124.97</v>
      </c>
      <c r="P1510">
        <v>118.52</v>
      </c>
      <c r="Q1510">
        <v>84</v>
      </c>
      <c r="AU1510">
        <v>429.58</v>
      </c>
      <c r="AV1510">
        <v>152.76</v>
      </c>
      <c r="AW1510">
        <v>137.47</v>
      </c>
      <c r="AX1510">
        <v>124.97</v>
      </c>
      <c r="AY1510">
        <v>118.52</v>
      </c>
      <c r="AZ1510">
        <v>84</v>
      </c>
      <c r="BB1510">
        <v>84</v>
      </c>
    </row>
    <row r="1511" spans="1:54" x14ac:dyDescent="0.25">
      <c r="A1511" t="s">
        <v>3597</v>
      </c>
      <c r="B1511" s="216" t="str">
        <f t="shared" si="45"/>
        <v xml:space="preserve">WSU3012SW    </v>
      </c>
      <c r="C1511" s="216" t="s">
        <v>2331</v>
      </c>
      <c r="D1511" s="216" t="str">
        <f t="shared" si="46"/>
        <v>WSU3012</v>
      </c>
      <c r="E1511" t="s">
        <v>766</v>
      </c>
      <c r="H1511" t="s">
        <v>3597</v>
      </c>
      <c r="I1511" t="s">
        <v>2378</v>
      </c>
      <c r="J1511" t="s">
        <v>797</v>
      </c>
      <c r="K1511" t="s">
        <v>809</v>
      </c>
      <c r="L1511">
        <v>297.64</v>
      </c>
      <c r="M1511">
        <v>105.84</v>
      </c>
      <c r="N1511">
        <v>95.25</v>
      </c>
      <c r="O1511">
        <v>86.58</v>
      </c>
      <c r="P1511">
        <v>82.12</v>
      </c>
      <c r="Q1511">
        <v>32</v>
      </c>
      <c r="AU1511">
        <v>297.64</v>
      </c>
      <c r="AV1511">
        <v>105.84</v>
      </c>
      <c r="AW1511">
        <v>95.25</v>
      </c>
      <c r="AX1511">
        <v>86.58</v>
      </c>
      <c r="AY1511">
        <v>82.12</v>
      </c>
      <c r="AZ1511">
        <v>32</v>
      </c>
      <c r="BB1511">
        <v>32</v>
      </c>
    </row>
    <row r="1512" spans="1:54" x14ac:dyDescent="0.25">
      <c r="A1512" t="s">
        <v>3598</v>
      </c>
      <c r="B1512" s="216" t="str">
        <f t="shared" si="45"/>
        <v xml:space="preserve">WSU301224SW  </v>
      </c>
      <c r="C1512" s="216" t="s">
        <v>2330</v>
      </c>
      <c r="D1512" s="216" t="str">
        <f t="shared" si="46"/>
        <v>WSU301224</v>
      </c>
      <c r="E1512" t="s">
        <v>765</v>
      </c>
      <c r="H1512" t="s">
        <v>3598</v>
      </c>
      <c r="I1512" t="s">
        <v>2378</v>
      </c>
      <c r="J1512" t="s">
        <v>797</v>
      </c>
      <c r="K1512" t="s">
        <v>809</v>
      </c>
      <c r="L1512">
        <v>334.8</v>
      </c>
      <c r="M1512">
        <v>119.06</v>
      </c>
      <c r="N1512">
        <v>107.14</v>
      </c>
      <c r="O1512">
        <v>97.39</v>
      </c>
      <c r="P1512">
        <v>92.37</v>
      </c>
      <c r="Q1512">
        <v>48</v>
      </c>
      <c r="AU1512">
        <v>334.8</v>
      </c>
      <c r="AV1512">
        <v>119.06</v>
      </c>
      <c r="AW1512">
        <v>107.14</v>
      </c>
      <c r="AX1512">
        <v>97.39</v>
      </c>
      <c r="AY1512">
        <v>92.37</v>
      </c>
      <c r="AZ1512">
        <v>48</v>
      </c>
      <c r="BB1512">
        <v>48</v>
      </c>
    </row>
    <row r="1513" spans="1:54" x14ac:dyDescent="0.25">
      <c r="A1513" t="s">
        <v>3599</v>
      </c>
      <c r="B1513" s="216" t="str">
        <f t="shared" si="45"/>
        <v xml:space="preserve">WSU3015SW    </v>
      </c>
      <c r="C1513" s="216" t="s">
        <v>2333</v>
      </c>
      <c r="D1513" s="216" t="str">
        <f t="shared" si="46"/>
        <v>WSU3015</v>
      </c>
      <c r="E1513" t="s">
        <v>768</v>
      </c>
      <c r="H1513" t="s">
        <v>3599</v>
      </c>
      <c r="I1513" t="s">
        <v>2378</v>
      </c>
      <c r="J1513" t="s">
        <v>797</v>
      </c>
      <c r="K1513" t="s">
        <v>809</v>
      </c>
      <c r="L1513">
        <v>309.22000000000003</v>
      </c>
      <c r="M1513">
        <v>109.96</v>
      </c>
      <c r="N1513">
        <v>98.95</v>
      </c>
      <c r="O1513">
        <v>89.95</v>
      </c>
      <c r="P1513">
        <v>85.31</v>
      </c>
      <c r="Q1513">
        <v>35</v>
      </c>
      <c r="AU1513">
        <v>309.22000000000003</v>
      </c>
      <c r="AV1513">
        <v>109.96</v>
      </c>
      <c r="AW1513">
        <v>98.95</v>
      </c>
      <c r="AX1513">
        <v>89.95</v>
      </c>
      <c r="AY1513">
        <v>85.31</v>
      </c>
      <c r="AZ1513">
        <v>35</v>
      </c>
      <c r="BB1513">
        <v>35</v>
      </c>
    </row>
    <row r="1514" spans="1:54" x14ac:dyDescent="0.25">
      <c r="A1514" t="s">
        <v>3600</v>
      </c>
      <c r="B1514" s="216" t="str">
        <f t="shared" si="45"/>
        <v xml:space="preserve">WSU301524SW  </v>
      </c>
      <c r="C1514" s="216" t="s">
        <v>2332</v>
      </c>
      <c r="D1514" s="216" t="str">
        <f t="shared" si="46"/>
        <v>WSU301524</v>
      </c>
      <c r="E1514" t="s">
        <v>767</v>
      </c>
      <c r="H1514" t="s">
        <v>3600</v>
      </c>
      <c r="I1514" t="s">
        <v>2378</v>
      </c>
      <c r="J1514" t="s">
        <v>797</v>
      </c>
      <c r="K1514" t="s">
        <v>809</v>
      </c>
      <c r="L1514">
        <v>342.97</v>
      </c>
      <c r="M1514">
        <v>121.96</v>
      </c>
      <c r="N1514">
        <v>109.75</v>
      </c>
      <c r="O1514">
        <v>99.77</v>
      </c>
      <c r="P1514">
        <v>94.63</v>
      </c>
      <c r="Q1514">
        <v>51</v>
      </c>
      <c r="AU1514">
        <v>342.97</v>
      </c>
      <c r="AV1514">
        <v>121.96</v>
      </c>
      <c r="AW1514">
        <v>109.75</v>
      </c>
      <c r="AX1514">
        <v>99.77</v>
      </c>
      <c r="AY1514">
        <v>94.63</v>
      </c>
      <c r="AZ1514">
        <v>51</v>
      </c>
      <c r="BB1514">
        <v>51</v>
      </c>
    </row>
    <row r="1515" spans="1:54" x14ac:dyDescent="0.25">
      <c r="A1515" t="s">
        <v>3601</v>
      </c>
      <c r="B1515" s="216" t="str">
        <f t="shared" si="45"/>
        <v xml:space="preserve">WSU3018SW    </v>
      </c>
      <c r="C1515" s="216" t="s">
        <v>2335</v>
      </c>
      <c r="D1515" s="216" t="str">
        <f t="shared" si="46"/>
        <v>WSU3018</v>
      </c>
      <c r="E1515" t="s">
        <v>770</v>
      </c>
      <c r="H1515" t="s">
        <v>3601</v>
      </c>
      <c r="I1515" t="s">
        <v>2378</v>
      </c>
      <c r="J1515" t="s">
        <v>797</v>
      </c>
      <c r="K1515" t="s">
        <v>809</v>
      </c>
      <c r="L1515">
        <v>404.57</v>
      </c>
      <c r="M1515">
        <v>143.87</v>
      </c>
      <c r="N1515">
        <v>129.46</v>
      </c>
      <c r="O1515">
        <v>117.69</v>
      </c>
      <c r="P1515">
        <v>111.62</v>
      </c>
      <c r="Q1515">
        <v>39</v>
      </c>
      <c r="AU1515">
        <v>404.57</v>
      </c>
      <c r="AV1515">
        <v>143.87</v>
      </c>
      <c r="AW1515">
        <v>129.46</v>
      </c>
      <c r="AX1515">
        <v>117.69</v>
      </c>
      <c r="AY1515">
        <v>111.62</v>
      </c>
      <c r="AZ1515">
        <v>39</v>
      </c>
      <c r="BB1515">
        <v>39</v>
      </c>
    </row>
    <row r="1516" spans="1:54" x14ac:dyDescent="0.25">
      <c r="A1516" t="s">
        <v>3602</v>
      </c>
      <c r="B1516" s="216" t="str">
        <f t="shared" si="45"/>
        <v xml:space="preserve">WSU301824SW  </v>
      </c>
      <c r="C1516" s="216" t="s">
        <v>2334</v>
      </c>
      <c r="D1516" s="216" t="str">
        <f t="shared" si="46"/>
        <v>WSU301824</v>
      </c>
      <c r="E1516" t="s">
        <v>769</v>
      </c>
      <c r="H1516" t="s">
        <v>3602</v>
      </c>
      <c r="I1516" t="s">
        <v>2378</v>
      </c>
      <c r="J1516" t="s">
        <v>797</v>
      </c>
      <c r="K1516" t="s">
        <v>809</v>
      </c>
      <c r="L1516">
        <v>442.25</v>
      </c>
      <c r="M1516">
        <v>157.26</v>
      </c>
      <c r="N1516">
        <v>141.52000000000001</v>
      </c>
      <c r="O1516">
        <v>128.65</v>
      </c>
      <c r="P1516">
        <v>122.02</v>
      </c>
      <c r="Q1516">
        <v>57</v>
      </c>
      <c r="AU1516">
        <v>442.25</v>
      </c>
      <c r="AV1516">
        <v>157.26</v>
      </c>
      <c r="AW1516">
        <v>141.52000000000001</v>
      </c>
      <c r="AX1516">
        <v>128.65</v>
      </c>
      <c r="AY1516">
        <v>122.02</v>
      </c>
      <c r="AZ1516">
        <v>57</v>
      </c>
      <c r="BB1516">
        <v>57</v>
      </c>
    </row>
    <row r="1517" spans="1:54" x14ac:dyDescent="0.25">
      <c r="A1517" t="s">
        <v>3603</v>
      </c>
      <c r="B1517" s="216" t="str">
        <f t="shared" si="45"/>
        <v xml:space="preserve">WSU3021SW    </v>
      </c>
      <c r="C1517" s="216" t="s">
        <v>2337</v>
      </c>
      <c r="D1517" s="216" t="str">
        <f t="shared" si="46"/>
        <v>WSU3021</v>
      </c>
      <c r="E1517" t="s">
        <v>772</v>
      </c>
      <c r="H1517" t="s">
        <v>3603</v>
      </c>
      <c r="I1517" t="s">
        <v>2378</v>
      </c>
      <c r="J1517" t="s">
        <v>797</v>
      </c>
      <c r="K1517" t="s">
        <v>809</v>
      </c>
      <c r="L1517">
        <v>442.49</v>
      </c>
      <c r="M1517">
        <v>157.35</v>
      </c>
      <c r="N1517">
        <v>141.6</v>
      </c>
      <c r="O1517">
        <v>128.72</v>
      </c>
      <c r="P1517">
        <v>122.08</v>
      </c>
      <c r="Q1517">
        <v>46</v>
      </c>
      <c r="AU1517">
        <v>442.49</v>
      </c>
      <c r="AV1517">
        <v>157.35</v>
      </c>
      <c r="AW1517">
        <v>141.6</v>
      </c>
      <c r="AX1517">
        <v>128.72</v>
      </c>
      <c r="AY1517">
        <v>122.08</v>
      </c>
      <c r="AZ1517">
        <v>46</v>
      </c>
      <c r="BB1517">
        <v>46</v>
      </c>
    </row>
    <row r="1518" spans="1:54" x14ac:dyDescent="0.25">
      <c r="A1518" t="s">
        <v>3604</v>
      </c>
      <c r="B1518" s="216" t="str">
        <f t="shared" si="45"/>
        <v xml:space="preserve">WSU302124SW  </v>
      </c>
      <c r="C1518" s="216" t="s">
        <v>2336</v>
      </c>
      <c r="D1518" s="216" t="str">
        <f t="shared" si="46"/>
        <v>WSU302124</v>
      </c>
      <c r="E1518" t="s">
        <v>771</v>
      </c>
      <c r="H1518" t="s">
        <v>3604</v>
      </c>
      <c r="I1518" t="s">
        <v>2378</v>
      </c>
      <c r="J1518" t="s">
        <v>797</v>
      </c>
      <c r="K1518" t="s">
        <v>809</v>
      </c>
      <c r="L1518">
        <v>473.88</v>
      </c>
      <c r="M1518">
        <v>168.51</v>
      </c>
      <c r="N1518">
        <v>151.63999999999999</v>
      </c>
      <c r="O1518">
        <v>137.85</v>
      </c>
      <c r="P1518">
        <v>130.74</v>
      </c>
      <c r="Q1518">
        <v>62</v>
      </c>
      <c r="AU1518">
        <v>473.88</v>
      </c>
      <c r="AV1518">
        <v>168.51</v>
      </c>
      <c r="AW1518">
        <v>151.63999999999999</v>
      </c>
      <c r="AX1518">
        <v>137.85</v>
      </c>
      <c r="AY1518">
        <v>130.74</v>
      </c>
      <c r="AZ1518">
        <v>62</v>
      </c>
      <c r="BB1518">
        <v>62</v>
      </c>
    </row>
    <row r="1519" spans="1:54" x14ac:dyDescent="0.25">
      <c r="A1519" t="s">
        <v>3605</v>
      </c>
      <c r="B1519" s="216" t="str">
        <f t="shared" si="45"/>
        <v xml:space="preserve">WSU3024SW    </v>
      </c>
      <c r="C1519" s="216" t="s">
        <v>2339</v>
      </c>
      <c r="D1519" s="216" t="str">
        <f t="shared" si="46"/>
        <v>WSU3024</v>
      </c>
      <c r="E1519" t="s">
        <v>774</v>
      </c>
      <c r="H1519" t="s">
        <v>3605</v>
      </c>
      <c r="I1519" t="s">
        <v>2378</v>
      </c>
      <c r="J1519" t="s">
        <v>797</v>
      </c>
      <c r="K1519" t="s">
        <v>809</v>
      </c>
      <c r="L1519">
        <v>696.02</v>
      </c>
      <c r="M1519">
        <v>247.51</v>
      </c>
      <c r="N1519">
        <v>222.73</v>
      </c>
      <c r="O1519">
        <v>202.47</v>
      </c>
      <c r="P1519">
        <v>192.03</v>
      </c>
      <c r="Q1519">
        <v>50</v>
      </c>
      <c r="AU1519">
        <v>696.02</v>
      </c>
      <c r="AV1519">
        <v>247.51</v>
      </c>
      <c r="AW1519">
        <v>222.73</v>
      </c>
      <c r="AX1519">
        <v>202.47</v>
      </c>
      <c r="AY1519">
        <v>192.03</v>
      </c>
      <c r="AZ1519">
        <v>50</v>
      </c>
      <c r="BB1519">
        <v>50</v>
      </c>
    </row>
    <row r="1520" spans="1:54" x14ac:dyDescent="0.25">
      <c r="A1520" t="s">
        <v>3606</v>
      </c>
      <c r="B1520" s="216" t="str">
        <f t="shared" si="45"/>
        <v xml:space="preserve">WSU302424SW  </v>
      </c>
      <c r="C1520" s="216" t="s">
        <v>2338</v>
      </c>
      <c r="D1520" s="216" t="str">
        <f t="shared" si="46"/>
        <v>WSU302424</v>
      </c>
      <c r="E1520" t="s">
        <v>773</v>
      </c>
      <c r="H1520" t="s">
        <v>3606</v>
      </c>
      <c r="I1520" t="s">
        <v>2378</v>
      </c>
      <c r="J1520" t="s">
        <v>797</v>
      </c>
      <c r="K1520" t="s">
        <v>809</v>
      </c>
      <c r="L1520">
        <v>727.4</v>
      </c>
      <c r="M1520">
        <v>258.66000000000003</v>
      </c>
      <c r="N1520">
        <v>232.77</v>
      </c>
      <c r="O1520">
        <v>211.6</v>
      </c>
      <c r="P1520">
        <v>200.69</v>
      </c>
      <c r="Q1520">
        <v>66</v>
      </c>
      <c r="AU1520">
        <v>727.4</v>
      </c>
      <c r="AV1520">
        <v>258.66000000000003</v>
      </c>
      <c r="AW1520">
        <v>232.77</v>
      </c>
      <c r="AX1520">
        <v>211.6</v>
      </c>
      <c r="AY1520">
        <v>200.69</v>
      </c>
      <c r="AZ1520">
        <v>66</v>
      </c>
      <c r="BB1520">
        <v>66</v>
      </c>
    </row>
    <row r="1521" spans="1:54" x14ac:dyDescent="0.25">
      <c r="A1521" t="s">
        <v>3607</v>
      </c>
      <c r="B1521" s="216" t="str">
        <f t="shared" si="45"/>
        <v xml:space="preserve">WSU3312SW    </v>
      </c>
      <c r="C1521" s="216" t="s">
        <v>2341</v>
      </c>
      <c r="D1521" s="216" t="str">
        <f t="shared" si="46"/>
        <v>WSU3312</v>
      </c>
      <c r="E1521" t="s">
        <v>776</v>
      </c>
      <c r="H1521" t="s">
        <v>3607</v>
      </c>
      <c r="I1521" t="s">
        <v>2378</v>
      </c>
      <c r="J1521" t="s">
        <v>797</v>
      </c>
      <c r="K1521" t="s">
        <v>809</v>
      </c>
      <c r="L1521">
        <v>307.64999999999998</v>
      </c>
      <c r="M1521">
        <v>109.4</v>
      </c>
      <c r="N1521">
        <v>98.45</v>
      </c>
      <c r="O1521">
        <v>89.5</v>
      </c>
      <c r="P1521">
        <v>84.88</v>
      </c>
      <c r="Q1521">
        <v>34</v>
      </c>
      <c r="AU1521">
        <v>307.64999999999998</v>
      </c>
      <c r="AV1521">
        <v>109.4</v>
      </c>
      <c r="AW1521">
        <v>98.45</v>
      </c>
      <c r="AX1521">
        <v>89.5</v>
      </c>
      <c r="AY1521">
        <v>84.88</v>
      </c>
      <c r="AZ1521">
        <v>34</v>
      </c>
      <c r="BB1521">
        <v>34</v>
      </c>
    </row>
    <row r="1522" spans="1:54" x14ac:dyDescent="0.25">
      <c r="A1522" t="s">
        <v>3608</v>
      </c>
      <c r="B1522" s="216" t="str">
        <f t="shared" si="45"/>
        <v xml:space="preserve">WSU331224SW  </v>
      </c>
      <c r="C1522" s="216" t="s">
        <v>2340</v>
      </c>
      <c r="D1522" s="216" t="str">
        <f t="shared" si="46"/>
        <v>WSU331224</v>
      </c>
      <c r="E1522" t="s">
        <v>775</v>
      </c>
      <c r="H1522" t="s">
        <v>3608</v>
      </c>
      <c r="I1522" t="s">
        <v>2378</v>
      </c>
      <c r="J1522" t="s">
        <v>797</v>
      </c>
      <c r="K1522" t="s">
        <v>809</v>
      </c>
      <c r="L1522">
        <v>343.76</v>
      </c>
      <c r="M1522">
        <v>122.24</v>
      </c>
      <c r="N1522">
        <v>110</v>
      </c>
      <c r="O1522">
        <v>100</v>
      </c>
      <c r="P1522">
        <v>94.84</v>
      </c>
      <c r="Q1522">
        <v>52</v>
      </c>
      <c r="AU1522">
        <v>343.76</v>
      </c>
      <c r="AV1522">
        <v>122.24</v>
      </c>
      <c r="AW1522">
        <v>110</v>
      </c>
      <c r="AX1522">
        <v>100</v>
      </c>
      <c r="AY1522">
        <v>94.84</v>
      </c>
      <c r="AZ1522">
        <v>52</v>
      </c>
      <c r="BB1522">
        <v>52</v>
      </c>
    </row>
    <row r="1523" spans="1:54" x14ac:dyDescent="0.25">
      <c r="A1523" t="s">
        <v>3609</v>
      </c>
      <c r="B1523" s="216" t="str">
        <f t="shared" si="45"/>
        <v xml:space="preserve">WSU3315SW    </v>
      </c>
      <c r="C1523" s="216" t="s">
        <v>2343</v>
      </c>
      <c r="D1523" s="216" t="str">
        <f t="shared" si="46"/>
        <v>WSU3315</v>
      </c>
      <c r="E1523" t="s">
        <v>778</v>
      </c>
      <c r="H1523" t="s">
        <v>3609</v>
      </c>
      <c r="I1523" t="s">
        <v>2378</v>
      </c>
      <c r="J1523" t="s">
        <v>797</v>
      </c>
      <c r="K1523" t="s">
        <v>809</v>
      </c>
      <c r="L1523">
        <v>397.22</v>
      </c>
      <c r="M1523">
        <v>141.25</v>
      </c>
      <c r="N1523">
        <v>127.11</v>
      </c>
      <c r="O1523">
        <v>115.55</v>
      </c>
      <c r="P1523">
        <v>109.59</v>
      </c>
      <c r="Q1523">
        <v>37</v>
      </c>
      <c r="AU1523">
        <v>397.22</v>
      </c>
      <c r="AV1523">
        <v>141.25</v>
      </c>
      <c r="AW1523">
        <v>127.11</v>
      </c>
      <c r="AX1523">
        <v>115.55</v>
      </c>
      <c r="AY1523">
        <v>109.59</v>
      </c>
      <c r="AZ1523">
        <v>37</v>
      </c>
      <c r="BB1523">
        <v>37</v>
      </c>
    </row>
    <row r="1524" spans="1:54" x14ac:dyDescent="0.25">
      <c r="A1524" t="s">
        <v>3610</v>
      </c>
      <c r="B1524" s="216" t="str">
        <f t="shared" si="45"/>
        <v xml:space="preserve">WSU331524SW  </v>
      </c>
      <c r="C1524" s="216" t="s">
        <v>2342</v>
      </c>
      <c r="D1524" s="216" t="str">
        <f t="shared" si="46"/>
        <v>WSU331524</v>
      </c>
      <c r="E1524" t="s">
        <v>777</v>
      </c>
      <c r="H1524" t="s">
        <v>3610</v>
      </c>
      <c r="I1524" t="s">
        <v>2378</v>
      </c>
      <c r="J1524" t="s">
        <v>797</v>
      </c>
      <c r="K1524" t="s">
        <v>809</v>
      </c>
      <c r="L1524">
        <v>435.7</v>
      </c>
      <c r="M1524">
        <v>154.94</v>
      </c>
      <c r="N1524">
        <v>139.41999999999999</v>
      </c>
      <c r="O1524">
        <v>126.75</v>
      </c>
      <c r="P1524">
        <v>120.21</v>
      </c>
      <c r="Q1524">
        <v>56</v>
      </c>
      <c r="AU1524">
        <v>435.7</v>
      </c>
      <c r="AV1524">
        <v>154.94</v>
      </c>
      <c r="AW1524">
        <v>139.41999999999999</v>
      </c>
      <c r="AX1524">
        <v>126.75</v>
      </c>
      <c r="AY1524">
        <v>120.21</v>
      </c>
      <c r="AZ1524">
        <v>56</v>
      </c>
      <c r="BB1524">
        <v>56</v>
      </c>
    </row>
    <row r="1525" spans="1:54" x14ac:dyDescent="0.25">
      <c r="A1525" t="s">
        <v>3611</v>
      </c>
      <c r="B1525" s="216" t="str">
        <f t="shared" si="45"/>
        <v xml:space="preserve">WSU3318SW    </v>
      </c>
      <c r="C1525" s="216" t="s">
        <v>2345</v>
      </c>
      <c r="D1525" s="216" t="str">
        <f t="shared" si="46"/>
        <v>WSU3318</v>
      </c>
      <c r="E1525" t="s">
        <v>780</v>
      </c>
      <c r="H1525" t="s">
        <v>3611</v>
      </c>
      <c r="I1525" t="s">
        <v>2378</v>
      </c>
      <c r="J1525" t="s">
        <v>797</v>
      </c>
      <c r="K1525" t="s">
        <v>809</v>
      </c>
      <c r="L1525">
        <v>424.37</v>
      </c>
      <c r="M1525">
        <v>150.91</v>
      </c>
      <c r="N1525">
        <v>135.80000000000001</v>
      </c>
      <c r="O1525">
        <v>123.45</v>
      </c>
      <c r="P1525">
        <v>117.08</v>
      </c>
      <c r="Q1525">
        <v>40</v>
      </c>
      <c r="AU1525">
        <v>424.37</v>
      </c>
      <c r="AV1525">
        <v>150.91</v>
      </c>
      <c r="AW1525">
        <v>135.80000000000001</v>
      </c>
      <c r="AX1525">
        <v>123.45</v>
      </c>
      <c r="AY1525">
        <v>117.08</v>
      </c>
      <c r="AZ1525">
        <v>40</v>
      </c>
      <c r="BB1525">
        <v>40</v>
      </c>
    </row>
    <row r="1526" spans="1:54" x14ac:dyDescent="0.25">
      <c r="A1526" t="s">
        <v>3612</v>
      </c>
      <c r="B1526" s="216" t="str">
        <f t="shared" si="45"/>
        <v xml:space="preserve">WSU331824SW  </v>
      </c>
      <c r="C1526" s="216" t="s">
        <v>2344</v>
      </c>
      <c r="D1526" s="216" t="str">
        <f t="shared" si="46"/>
        <v>WSU331824</v>
      </c>
      <c r="E1526" t="s">
        <v>779</v>
      </c>
      <c r="H1526" t="s">
        <v>3612</v>
      </c>
      <c r="I1526" t="s">
        <v>2378</v>
      </c>
      <c r="J1526" t="s">
        <v>797</v>
      </c>
      <c r="K1526" t="s">
        <v>809</v>
      </c>
      <c r="L1526">
        <v>465.21</v>
      </c>
      <c r="M1526">
        <v>165.43</v>
      </c>
      <c r="N1526">
        <v>148.87</v>
      </c>
      <c r="O1526">
        <v>135.33000000000001</v>
      </c>
      <c r="P1526">
        <v>128.35</v>
      </c>
      <c r="Q1526">
        <v>61</v>
      </c>
      <c r="AU1526">
        <v>465.21</v>
      </c>
      <c r="AV1526">
        <v>165.43</v>
      </c>
      <c r="AW1526">
        <v>148.87</v>
      </c>
      <c r="AX1526">
        <v>135.33000000000001</v>
      </c>
      <c r="AY1526">
        <v>128.35</v>
      </c>
      <c r="AZ1526">
        <v>61</v>
      </c>
      <c r="BB1526">
        <v>61</v>
      </c>
    </row>
    <row r="1527" spans="1:54" x14ac:dyDescent="0.25">
      <c r="A1527" t="s">
        <v>3613</v>
      </c>
      <c r="B1527" s="216" t="str">
        <f t="shared" si="45"/>
        <v xml:space="preserve">WSU3321SW    </v>
      </c>
      <c r="C1527" s="216" t="s">
        <v>2347</v>
      </c>
      <c r="D1527" s="216" t="str">
        <f t="shared" si="46"/>
        <v>WSU3321</v>
      </c>
      <c r="E1527" t="s">
        <v>782</v>
      </c>
      <c r="H1527" t="s">
        <v>3613</v>
      </c>
      <c r="I1527" t="s">
        <v>2378</v>
      </c>
      <c r="J1527" t="s">
        <v>797</v>
      </c>
      <c r="K1527" t="s">
        <v>809</v>
      </c>
      <c r="L1527">
        <v>573.05999999999995</v>
      </c>
      <c r="M1527">
        <v>203.78</v>
      </c>
      <c r="N1527">
        <v>183.38</v>
      </c>
      <c r="O1527">
        <v>166.7</v>
      </c>
      <c r="P1527">
        <v>158.11000000000001</v>
      </c>
      <c r="Q1527">
        <v>51</v>
      </c>
      <c r="AU1527">
        <v>573.05999999999995</v>
      </c>
      <c r="AV1527">
        <v>203.78</v>
      </c>
      <c r="AW1527">
        <v>183.38</v>
      </c>
      <c r="AX1527">
        <v>166.7</v>
      </c>
      <c r="AY1527">
        <v>158.11000000000001</v>
      </c>
      <c r="AZ1527">
        <v>51</v>
      </c>
      <c r="BB1527">
        <v>51</v>
      </c>
    </row>
    <row r="1528" spans="1:54" x14ac:dyDescent="0.25">
      <c r="A1528" t="s">
        <v>3614</v>
      </c>
      <c r="B1528" s="216" t="str">
        <f t="shared" si="45"/>
        <v xml:space="preserve">WSU332124SW  </v>
      </c>
      <c r="C1528" s="216" t="s">
        <v>2346</v>
      </c>
      <c r="D1528" s="216" t="str">
        <f t="shared" si="46"/>
        <v>WSU332124</v>
      </c>
      <c r="E1528" t="s">
        <v>781</v>
      </c>
      <c r="H1528" t="s">
        <v>3614</v>
      </c>
      <c r="I1528" t="s">
        <v>2378</v>
      </c>
      <c r="J1528" t="s">
        <v>797</v>
      </c>
      <c r="K1528" t="s">
        <v>809</v>
      </c>
      <c r="L1528">
        <v>629.82000000000005</v>
      </c>
      <c r="M1528">
        <v>223.96</v>
      </c>
      <c r="N1528">
        <v>201.54</v>
      </c>
      <c r="O1528">
        <v>183.22</v>
      </c>
      <c r="P1528">
        <v>173.77</v>
      </c>
      <c r="Q1528">
        <v>79</v>
      </c>
      <c r="AU1528">
        <v>629.82000000000005</v>
      </c>
      <c r="AV1528">
        <v>223.96</v>
      </c>
      <c r="AW1528">
        <v>201.54</v>
      </c>
      <c r="AX1528">
        <v>183.22</v>
      </c>
      <c r="AY1528">
        <v>173.77</v>
      </c>
      <c r="AZ1528">
        <v>79</v>
      </c>
      <c r="BB1528">
        <v>79</v>
      </c>
    </row>
    <row r="1529" spans="1:54" x14ac:dyDescent="0.25">
      <c r="A1529" t="s">
        <v>3615</v>
      </c>
      <c r="B1529" s="216" t="str">
        <f t="shared" si="45"/>
        <v xml:space="preserve">WSU3324SW    </v>
      </c>
      <c r="C1529" s="216" t="s">
        <v>2349</v>
      </c>
      <c r="D1529" s="216" t="str">
        <f t="shared" si="46"/>
        <v>WSU3324</v>
      </c>
      <c r="E1529" t="s">
        <v>784</v>
      </c>
      <c r="H1529" t="s">
        <v>3615</v>
      </c>
      <c r="I1529" t="s">
        <v>2378</v>
      </c>
      <c r="J1529" t="s">
        <v>797</v>
      </c>
      <c r="K1529" t="s">
        <v>809</v>
      </c>
      <c r="L1529">
        <v>708.38</v>
      </c>
      <c r="M1529">
        <v>251.9</v>
      </c>
      <c r="N1529">
        <v>226.68</v>
      </c>
      <c r="O1529">
        <v>206.07</v>
      </c>
      <c r="P1529">
        <v>195.44</v>
      </c>
      <c r="Q1529">
        <v>54</v>
      </c>
      <c r="AU1529">
        <v>708.38</v>
      </c>
      <c r="AV1529">
        <v>251.9</v>
      </c>
      <c r="AW1529">
        <v>226.68</v>
      </c>
      <c r="AX1529">
        <v>206.07</v>
      </c>
      <c r="AY1529">
        <v>195.44</v>
      </c>
      <c r="AZ1529">
        <v>54</v>
      </c>
      <c r="BB1529">
        <v>54</v>
      </c>
    </row>
    <row r="1530" spans="1:54" x14ac:dyDescent="0.25">
      <c r="A1530" t="s">
        <v>3616</v>
      </c>
      <c r="B1530" s="216" t="str">
        <f t="shared" si="45"/>
        <v xml:space="preserve">WSU332424SW  </v>
      </c>
      <c r="C1530" s="216" t="s">
        <v>2348</v>
      </c>
      <c r="D1530" s="216" t="str">
        <f t="shared" si="46"/>
        <v>WSU332424</v>
      </c>
      <c r="E1530" t="s">
        <v>783</v>
      </c>
      <c r="H1530" t="s">
        <v>3616</v>
      </c>
      <c r="I1530" t="s">
        <v>2378</v>
      </c>
      <c r="J1530" t="s">
        <v>797</v>
      </c>
      <c r="K1530" t="s">
        <v>809</v>
      </c>
      <c r="L1530">
        <v>742.13</v>
      </c>
      <c r="M1530">
        <v>263.89999999999998</v>
      </c>
      <c r="N1530">
        <v>237.48</v>
      </c>
      <c r="O1530">
        <v>215.89</v>
      </c>
      <c r="P1530">
        <v>204.75</v>
      </c>
      <c r="Q1530">
        <v>70</v>
      </c>
      <c r="AU1530">
        <v>742.13</v>
      </c>
      <c r="AV1530">
        <v>263.89999999999998</v>
      </c>
      <c r="AW1530">
        <v>237.48</v>
      </c>
      <c r="AX1530">
        <v>215.89</v>
      </c>
      <c r="AY1530">
        <v>204.75</v>
      </c>
      <c r="AZ1530">
        <v>70</v>
      </c>
      <c r="BB1530">
        <v>70</v>
      </c>
    </row>
    <row r="1531" spans="1:54" x14ac:dyDescent="0.25">
      <c r="A1531" t="s">
        <v>3617</v>
      </c>
      <c r="B1531" s="216" t="str">
        <f t="shared" si="45"/>
        <v xml:space="preserve">WSU3612SW    </v>
      </c>
      <c r="C1531" s="216" t="s">
        <v>2351</v>
      </c>
      <c r="D1531" s="216" t="str">
        <f t="shared" si="46"/>
        <v>WSU3612</v>
      </c>
      <c r="E1531" t="s">
        <v>786</v>
      </c>
      <c r="H1531" t="s">
        <v>3617</v>
      </c>
      <c r="I1531" t="s">
        <v>2378</v>
      </c>
      <c r="J1531" t="s">
        <v>797</v>
      </c>
      <c r="K1531" t="s">
        <v>809</v>
      </c>
      <c r="L1531">
        <v>329.81</v>
      </c>
      <c r="M1531">
        <v>117.28</v>
      </c>
      <c r="N1531">
        <v>105.54</v>
      </c>
      <c r="O1531">
        <v>95.94</v>
      </c>
      <c r="P1531">
        <v>91</v>
      </c>
      <c r="Q1531">
        <v>37</v>
      </c>
      <c r="AU1531">
        <v>329.81</v>
      </c>
      <c r="AV1531">
        <v>117.28</v>
      </c>
      <c r="AW1531">
        <v>105.54</v>
      </c>
      <c r="AX1531">
        <v>95.94</v>
      </c>
      <c r="AY1531">
        <v>91</v>
      </c>
      <c r="AZ1531">
        <v>37</v>
      </c>
      <c r="BB1531">
        <v>37</v>
      </c>
    </row>
    <row r="1532" spans="1:54" x14ac:dyDescent="0.25">
      <c r="A1532" t="s">
        <v>3618</v>
      </c>
      <c r="B1532" s="216" t="str">
        <f t="shared" si="45"/>
        <v xml:space="preserve">WSU361224SW  </v>
      </c>
      <c r="C1532" s="216" t="s">
        <v>2350</v>
      </c>
      <c r="D1532" s="216" t="str">
        <f t="shared" si="46"/>
        <v>WSU361224</v>
      </c>
      <c r="E1532" t="s">
        <v>785</v>
      </c>
      <c r="H1532" t="s">
        <v>3618</v>
      </c>
      <c r="I1532" t="s">
        <v>2378</v>
      </c>
      <c r="J1532" t="s">
        <v>797</v>
      </c>
      <c r="K1532" t="s">
        <v>809</v>
      </c>
      <c r="L1532">
        <v>365.92</v>
      </c>
      <c r="M1532">
        <v>130.12</v>
      </c>
      <c r="N1532">
        <v>117.09</v>
      </c>
      <c r="O1532">
        <v>106.45</v>
      </c>
      <c r="P1532">
        <v>100.96</v>
      </c>
      <c r="Q1532">
        <v>55</v>
      </c>
      <c r="AU1532">
        <v>365.92</v>
      </c>
      <c r="AV1532">
        <v>130.12</v>
      </c>
      <c r="AW1532">
        <v>117.09</v>
      </c>
      <c r="AX1532">
        <v>106.45</v>
      </c>
      <c r="AY1532">
        <v>100.96</v>
      </c>
      <c r="AZ1532">
        <v>55</v>
      </c>
      <c r="BB1532">
        <v>55</v>
      </c>
    </row>
    <row r="1533" spans="1:54" x14ac:dyDescent="0.25">
      <c r="A1533" t="s">
        <v>3619</v>
      </c>
      <c r="B1533" s="216" t="str">
        <f t="shared" si="45"/>
        <v xml:space="preserve">WSU3615SW    </v>
      </c>
      <c r="C1533" s="216" t="s">
        <v>2353</v>
      </c>
      <c r="D1533" s="216" t="str">
        <f t="shared" si="46"/>
        <v>WSU3615</v>
      </c>
      <c r="E1533" t="s">
        <v>788</v>
      </c>
      <c r="H1533" t="s">
        <v>3619</v>
      </c>
      <c r="I1533" t="s">
        <v>2378</v>
      </c>
      <c r="J1533" t="s">
        <v>797</v>
      </c>
      <c r="K1533" t="s">
        <v>809</v>
      </c>
      <c r="L1533">
        <v>411.16</v>
      </c>
      <c r="M1533">
        <v>146.21</v>
      </c>
      <c r="N1533">
        <v>131.57</v>
      </c>
      <c r="O1533">
        <v>119.61</v>
      </c>
      <c r="P1533">
        <v>113.44</v>
      </c>
      <c r="Q1533">
        <v>41</v>
      </c>
      <c r="AU1533">
        <v>411.16</v>
      </c>
      <c r="AV1533">
        <v>146.21</v>
      </c>
      <c r="AW1533">
        <v>131.57</v>
      </c>
      <c r="AX1533">
        <v>119.61</v>
      </c>
      <c r="AY1533">
        <v>113.44</v>
      </c>
      <c r="AZ1533">
        <v>41</v>
      </c>
      <c r="BB1533">
        <v>41</v>
      </c>
    </row>
    <row r="1534" spans="1:54" x14ac:dyDescent="0.25">
      <c r="A1534" t="s">
        <v>3620</v>
      </c>
      <c r="B1534" s="216" t="str">
        <f t="shared" si="45"/>
        <v xml:space="preserve">WSU361524SW  </v>
      </c>
      <c r="C1534" s="216" t="s">
        <v>2352</v>
      </c>
      <c r="D1534" s="216" t="str">
        <f t="shared" si="46"/>
        <v>WSU361524</v>
      </c>
      <c r="E1534" t="s">
        <v>787</v>
      </c>
      <c r="H1534" t="s">
        <v>3620</v>
      </c>
      <c r="I1534" t="s">
        <v>2378</v>
      </c>
      <c r="J1534" t="s">
        <v>797</v>
      </c>
      <c r="K1534" t="s">
        <v>809</v>
      </c>
      <c r="L1534">
        <v>449.64</v>
      </c>
      <c r="M1534">
        <v>159.88999999999999</v>
      </c>
      <c r="N1534">
        <v>143.88999999999999</v>
      </c>
      <c r="O1534">
        <v>130.80000000000001</v>
      </c>
      <c r="P1534">
        <v>124.06</v>
      </c>
      <c r="Q1534">
        <v>60</v>
      </c>
      <c r="AU1534">
        <v>449.64</v>
      </c>
      <c r="AV1534">
        <v>159.88999999999999</v>
      </c>
      <c r="AW1534">
        <v>143.88999999999999</v>
      </c>
      <c r="AX1534">
        <v>130.80000000000001</v>
      </c>
      <c r="AY1534">
        <v>124.06</v>
      </c>
      <c r="AZ1534">
        <v>60</v>
      </c>
      <c r="BB1534">
        <v>60</v>
      </c>
    </row>
    <row r="1535" spans="1:54" x14ac:dyDescent="0.25">
      <c r="A1535" t="s">
        <v>3621</v>
      </c>
      <c r="B1535" s="216" t="str">
        <f t="shared" si="45"/>
        <v xml:space="preserve">WSU3618SW    </v>
      </c>
      <c r="C1535" s="216" t="s">
        <v>2355</v>
      </c>
      <c r="D1535" s="216" t="str">
        <f t="shared" si="46"/>
        <v>WSU3618</v>
      </c>
      <c r="E1535" t="s">
        <v>790</v>
      </c>
      <c r="H1535" t="s">
        <v>3621</v>
      </c>
      <c r="I1535" t="s">
        <v>2378</v>
      </c>
      <c r="J1535" t="s">
        <v>797</v>
      </c>
      <c r="K1535" t="s">
        <v>809</v>
      </c>
      <c r="L1535">
        <v>438.3</v>
      </c>
      <c r="M1535">
        <v>155.86000000000001</v>
      </c>
      <c r="N1535">
        <v>140.26</v>
      </c>
      <c r="O1535">
        <v>127.5</v>
      </c>
      <c r="P1535">
        <v>120.93</v>
      </c>
      <c r="Q1535">
        <v>45</v>
      </c>
      <c r="AU1535">
        <v>438.3</v>
      </c>
      <c r="AV1535">
        <v>155.86000000000001</v>
      </c>
      <c r="AW1535">
        <v>140.26</v>
      </c>
      <c r="AX1535">
        <v>127.5</v>
      </c>
      <c r="AY1535">
        <v>120.93</v>
      </c>
      <c r="AZ1535">
        <v>45</v>
      </c>
      <c r="BB1535">
        <v>45</v>
      </c>
    </row>
    <row r="1536" spans="1:54" x14ac:dyDescent="0.25">
      <c r="A1536" t="s">
        <v>3622</v>
      </c>
      <c r="B1536" s="216" t="str">
        <f t="shared" si="45"/>
        <v xml:space="preserve">WSU361824SW  </v>
      </c>
      <c r="C1536" s="216" t="s">
        <v>2354</v>
      </c>
      <c r="D1536" s="216" t="str">
        <f t="shared" si="46"/>
        <v>WSU361824</v>
      </c>
      <c r="E1536" t="s">
        <v>789</v>
      </c>
      <c r="H1536" t="s">
        <v>3622</v>
      </c>
      <c r="I1536" t="s">
        <v>2378</v>
      </c>
      <c r="J1536" t="s">
        <v>797</v>
      </c>
      <c r="K1536" t="s">
        <v>809</v>
      </c>
      <c r="L1536">
        <v>479.15</v>
      </c>
      <c r="M1536">
        <v>170.39</v>
      </c>
      <c r="N1536">
        <v>153.33000000000001</v>
      </c>
      <c r="O1536">
        <v>139.38999999999999</v>
      </c>
      <c r="P1536">
        <v>132.19999999999999</v>
      </c>
      <c r="Q1536">
        <v>65</v>
      </c>
      <c r="AU1536">
        <v>479.15</v>
      </c>
      <c r="AV1536">
        <v>170.39</v>
      </c>
      <c r="AW1536">
        <v>153.33000000000001</v>
      </c>
      <c r="AX1536">
        <v>139.38999999999999</v>
      </c>
      <c r="AY1536">
        <v>132.19999999999999</v>
      </c>
      <c r="AZ1536">
        <v>65</v>
      </c>
      <c r="BB1536">
        <v>65</v>
      </c>
    </row>
    <row r="1537" spans="1:54" x14ac:dyDescent="0.25">
      <c r="A1537" t="s">
        <v>3623</v>
      </c>
      <c r="B1537" s="216" t="str">
        <f t="shared" si="45"/>
        <v xml:space="preserve">WSU3621SW    </v>
      </c>
      <c r="C1537" s="216" t="s">
        <v>2357</v>
      </c>
      <c r="D1537" s="216" t="str">
        <f t="shared" si="46"/>
        <v>WSU3621</v>
      </c>
      <c r="E1537" t="s">
        <v>792</v>
      </c>
      <c r="H1537" t="s">
        <v>3623</v>
      </c>
      <c r="I1537" t="s">
        <v>2378</v>
      </c>
      <c r="J1537" t="s">
        <v>797</v>
      </c>
      <c r="K1537" t="s">
        <v>809</v>
      </c>
      <c r="L1537">
        <v>587.08000000000004</v>
      </c>
      <c r="M1537">
        <v>208.77</v>
      </c>
      <c r="N1537">
        <v>187.87</v>
      </c>
      <c r="O1537">
        <v>170.78</v>
      </c>
      <c r="P1537">
        <v>161.97999999999999</v>
      </c>
      <c r="Q1537">
        <v>55</v>
      </c>
      <c r="AU1537">
        <v>587.08000000000004</v>
      </c>
      <c r="AV1537">
        <v>208.77</v>
      </c>
      <c r="AW1537">
        <v>187.87</v>
      </c>
      <c r="AX1537">
        <v>170.78</v>
      </c>
      <c r="AY1537">
        <v>161.97999999999999</v>
      </c>
      <c r="AZ1537">
        <v>55</v>
      </c>
      <c r="BB1537">
        <v>55</v>
      </c>
    </row>
    <row r="1538" spans="1:54" x14ac:dyDescent="0.25">
      <c r="A1538" t="s">
        <v>3624</v>
      </c>
      <c r="B1538" s="216" t="str">
        <f t="shared" si="45"/>
        <v xml:space="preserve">WSU362124SW  </v>
      </c>
      <c r="C1538" s="216" t="s">
        <v>2356</v>
      </c>
      <c r="D1538" s="216" t="str">
        <f t="shared" si="46"/>
        <v>WSU362124</v>
      </c>
      <c r="E1538" t="s">
        <v>791</v>
      </c>
      <c r="H1538" t="s">
        <v>3624</v>
      </c>
      <c r="I1538" t="s">
        <v>2378</v>
      </c>
      <c r="J1538" t="s">
        <v>797</v>
      </c>
      <c r="K1538" t="s">
        <v>809</v>
      </c>
      <c r="L1538">
        <v>644.48</v>
      </c>
      <c r="M1538">
        <v>229.18</v>
      </c>
      <c r="N1538">
        <v>206.23</v>
      </c>
      <c r="O1538">
        <v>187.48</v>
      </c>
      <c r="P1538">
        <v>177.81</v>
      </c>
      <c r="Q1538">
        <v>83</v>
      </c>
      <c r="AU1538">
        <v>644.48</v>
      </c>
      <c r="AV1538">
        <v>229.18</v>
      </c>
      <c r="AW1538">
        <v>206.23</v>
      </c>
      <c r="AX1538">
        <v>187.48</v>
      </c>
      <c r="AY1538">
        <v>177.81</v>
      </c>
      <c r="AZ1538">
        <v>83</v>
      </c>
      <c r="BB1538">
        <v>83</v>
      </c>
    </row>
    <row r="1539" spans="1:54" x14ac:dyDescent="0.25">
      <c r="A1539" t="s">
        <v>3625</v>
      </c>
      <c r="B1539" s="216" t="str">
        <f t="shared" si="45"/>
        <v xml:space="preserve">WSU3624SW    </v>
      </c>
      <c r="C1539" s="216" t="s">
        <v>2359</v>
      </c>
      <c r="D1539" s="216" t="str">
        <f t="shared" si="46"/>
        <v>WSU3624</v>
      </c>
      <c r="E1539" t="s">
        <v>794</v>
      </c>
      <c r="H1539" t="s">
        <v>3625</v>
      </c>
      <c r="I1539" t="s">
        <v>2378</v>
      </c>
      <c r="J1539" t="s">
        <v>797</v>
      </c>
      <c r="K1539" t="s">
        <v>809</v>
      </c>
      <c r="L1539">
        <v>722.4</v>
      </c>
      <c r="M1539">
        <v>256.89</v>
      </c>
      <c r="N1539">
        <v>231.17</v>
      </c>
      <c r="O1539">
        <v>210.15</v>
      </c>
      <c r="P1539">
        <v>199.31</v>
      </c>
      <c r="Q1539">
        <v>58</v>
      </c>
      <c r="AU1539">
        <v>722.4</v>
      </c>
      <c r="AV1539">
        <v>256.89</v>
      </c>
      <c r="AW1539">
        <v>231.17</v>
      </c>
      <c r="AX1539">
        <v>210.15</v>
      </c>
      <c r="AY1539">
        <v>199.31</v>
      </c>
      <c r="AZ1539">
        <v>58</v>
      </c>
      <c r="BB1539">
        <v>58</v>
      </c>
    </row>
    <row r="1540" spans="1:54" x14ac:dyDescent="0.25">
      <c r="A1540" t="s">
        <v>3626</v>
      </c>
      <c r="B1540" s="216" t="str">
        <f t="shared" si="45"/>
        <v xml:space="preserve">WSU362424SW  </v>
      </c>
      <c r="C1540" s="216" t="s">
        <v>2358</v>
      </c>
      <c r="D1540" s="216" t="str">
        <f t="shared" si="46"/>
        <v>WSU362424</v>
      </c>
      <c r="E1540" t="s">
        <v>793</v>
      </c>
      <c r="H1540" t="s">
        <v>3626</v>
      </c>
      <c r="I1540" t="s">
        <v>2378</v>
      </c>
      <c r="J1540" t="s">
        <v>797</v>
      </c>
      <c r="K1540" t="s">
        <v>809</v>
      </c>
      <c r="L1540">
        <v>783.75</v>
      </c>
      <c r="M1540">
        <v>278.7</v>
      </c>
      <c r="N1540">
        <v>250.8</v>
      </c>
      <c r="O1540">
        <v>227.99</v>
      </c>
      <c r="P1540">
        <v>216.24</v>
      </c>
      <c r="Q1540">
        <v>88</v>
      </c>
      <c r="AU1540">
        <v>783.75</v>
      </c>
      <c r="AV1540">
        <v>278.7</v>
      </c>
      <c r="AW1540">
        <v>250.8</v>
      </c>
      <c r="AX1540">
        <v>227.99</v>
      </c>
      <c r="AY1540">
        <v>216.24</v>
      </c>
      <c r="AZ1540">
        <v>88</v>
      </c>
      <c r="BB1540">
        <v>88</v>
      </c>
    </row>
    <row r="1541" spans="1:54" x14ac:dyDescent="0.25">
      <c r="A1541" t="s">
        <v>3627</v>
      </c>
      <c r="B1541" s="216" t="str">
        <f t="shared" ref="B1541:B1604" si="47">RIGHT(A1541,LEN(A1541)-3)</f>
        <v xml:space="preserve">W0930SW      </v>
      </c>
      <c r="C1541" s="216" t="s">
        <v>2213</v>
      </c>
      <c r="D1541" s="216" t="str">
        <f t="shared" si="46"/>
        <v>W0930</v>
      </c>
      <c r="E1541" t="s">
        <v>204</v>
      </c>
      <c r="H1541" t="s">
        <v>3627</v>
      </c>
      <c r="I1541" t="s">
        <v>2378</v>
      </c>
      <c r="J1541" t="s">
        <v>797</v>
      </c>
      <c r="K1541" t="s">
        <v>809</v>
      </c>
      <c r="L1541">
        <v>228.39</v>
      </c>
      <c r="M1541">
        <v>81.22</v>
      </c>
      <c r="N1541">
        <v>73.09</v>
      </c>
      <c r="O1541">
        <v>66.44</v>
      </c>
      <c r="P1541">
        <v>63.01</v>
      </c>
      <c r="Q1541">
        <v>27</v>
      </c>
      <c r="AU1541">
        <v>228.39</v>
      </c>
      <c r="AV1541">
        <v>81.22</v>
      </c>
      <c r="AW1541">
        <v>73.09</v>
      </c>
      <c r="AX1541">
        <v>66.44</v>
      </c>
      <c r="AY1541">
        <v>63.01</v>
      </c>
      <c r="AZ1541">
        <v>27</v>
      </c>
      <c r="BB1541">
        <v>27</v>
      </c>
    </row>
    <row r="1542" spans="1:54" x14ac:dyDescent="0.25">
      <c r="A1542" t="s">
        <v>3628</v>
      </c>
      <c r="B1542" s="216" t="str">
        <f t="shared" si="47"/>
        <v xml:space="preserve">W0936SW      </v>
      </c>
      <c r="C1542" s="216" t="s">
        <v>2214</v>
      </c>
      <c r="D1542" s="216" t="str">
        <f t="shared" si="46"/>
        <v>W0936</v>
      </c>
      <c r="E1542" t="s">
        <v>226</v>
      </c>
      <c r="H1542" t="s">
        <v>3628</v>
      </c>
      <c r="I1542" t="s">
        <v>2378</v>
      </c>
      <c r="J1542" t="s">
        <v>797</v>
      </c>
      <c r="K1542" t="s">
        <v>809</v>
      </c>
      <c r="L1542">
        <v>242.62</v>
      </c>
      <c r="M1542">
        <v>86.28</v>
      </c>
      <c r="N1542">
        <v>77.64</v>
      </c>
      <c r="O1542">
        <v>70.58</v>
      </c>
      <c r="P1542">
        <v>66.94</v>
      </c>
      <c r="Q1542">
        <v>31</v>
      </c>
      <c r="AU1542">
        <v>242.62</v>
      </c>
      <c r="AV1542">
        <v>86.28</v>
      </c>
      <c r="AW1542">
        <v>77.64</v>
      </c>
      <c r="AX1542">
        <v>70.58</v>
      </c>
      <c r="AY1542">
        <v>66.94</v>
      </c>
      <c r="AZ1542">
        <v>31</v>
      </c>
      <c r="BB1542">
        <v>31</v>
      </c>
    </row>
    <row r="1543" spans="1:54" x14ac:dyDescent="0.25">
      <c r="A1543" t="s">
        <v>3629</v>
      </c>
      <c r="B1543" s="216" t="str">
        <f t="shared" si="47"/>
        <v xml:space="preserve">W0939SW      </v>
      </c>
      <c r="C1543" s="216" t="s">
        <v>2215</v>
      </c>
      <c r="D1543" s="216" t="str">
        <f t="shared" si="46"/>
        <v>W0939</v>
      </c>
      <c r="E1543" t="s">
        <v>708</v>
      </c>
      <c r="H1543" t="s">
        <v>3629</v>
      </c>
      <c r="I1543" t="s">
        <v>2378</v>
      </c>
      <c r="J1543" t="s">
        <v>797</v>
      </c>
      <c r="K1543" t="s">
        <v>809</v>
      </c>
      <c r="L1543">
        <v>251.04</v>
      </c>
      <c r="M1543">
        <v>89.27</v>
      </c>
      <c r="N1543">
        <v>80.33</v>
      </c>
      <c r="O1543">
        <v>73.03</v>
      </c>
      <c r="P1543">
        <v>69.260000000000005</v>
      </c>
      <c r="Q1543">
        <v>33</v>
      </c>
      <c r="AU1543">
        <v>251.04</v>
      </c>
      <c r="AV1543">
        <v>89.27</v>
      </c>
      <c r="AW1543">
        <v>80.33</v>
      </c>
      <c r="AX1543">
        <v>73.03</v>
      </c>
      <c r="AY1543">
        <v>69.260000000000005</v>
      </c>
      <c r="AZ1543">
        <v>33</v>
      </c>
      <c r="BB1543">
        <v>33</v>
      </c>
    </row>
    <row r="1544" spans="1:54" x14ac:dyDescent="0.25">
      <c r="A1544" t="s">
        <v>3630</v>
      </c>
      <c r="B1544" s="216" t="str">
        <f t="shared" si="47"/>
        <v xml:space="preserve">W0942SW      </v>
      </c>
      <c r="C1544" s="216" t="s">
        <v>2216</v>
      </c>
      <c r="D1544" s="216" t="str">
        <f t="shared" si="46"/>
        <v>W0942</v>
      </c>
      <c r="E1544" t="s">
        <v>238</v>
      </c>
      <c r="H1544" t="s">
        <v>3630</v>
      </c>
      <c r="I1544" t="s">
        <v>2378</v>
      </c>
      <c r="J1544" t="s">
        <v>797</v>
      </c>
      <c r="K1544" t="s">
        <v>809</v>
      </c>
      <c r="L1544">
        <v>260.94</v>
      </c>
      <c r="M1544">
        <v>92.79</v>
      </c>
      <c r="N1544">
        <v>83.5</v>
      </c>
      <c r="O1544">
        <v>75.91</v>
      </c>
      <c r="P1544">
        <v>71.989999999999995</v>
      </c>
      <c r="Q1544">
        <v>36</v>
      </c>
      <c r="AU1544">
        <v>260.94</v>
      </c>
      <c r="AV1544">
        <v>92.79</v>
      </c>
      <c r="AW1544">
        <v>83.5</v>
      </c>
      <c r="AX1544">
        <v>75.91</v>
      </c>
      <c r="AY1544">
        <v>71.989999999999995</v>
      </c>
      <c r="AZ1544">
        <v>36</v>
      </c>
      <c r="BB1544">
        <v>36</v>
      </c>
    </row>
    <row r="1545" spans="1:54" x14ac:dyDescent="0.25">
      <c r="A1545" t="s">
        <v>3631</v>
      </c>
      <c r="B1545" s="216" t="str">
        <f t="shared" si="47"/>
        <v xml:space="preserve">W1230SW      </v>
      </c>
      <c r="C1545" s="216" t="s">
        <v>2217</v>
      </c>
      <c r="D1545" s="216" t="str">
        <f t="shared" si="46"/>
        <v>W1230</v>
      </c>
      <c r="E1545" t="s">
        <v>205</v>
      </c>
      <c r="H1545" t="s">
        <v>3631</v>
      </c>
      <c r="I1545" t="s">
        <v>2378</v>
      </c>
      <c r="J1545" t="s">
        <v>797</v>
      </c>
      <c r="K1545" t="s">
        <v>809</v>
      </c>
      <c r="L1545">
        <v>242.49</v>
      </c>
      <c r="M1545">
        <v>86.23</v>
      </c>
      <c r="N1545">
        <v>77.599999999999994</v>
      </c>
      <c r="O1545">
        <v>70.540000000000006</v>
      </c>
      <c r="P1545">
        <v>66.900000000000006</v>
      </c>
      <c r="Q1545">
        <v>31</v>
      </c>
      <c r="AU1545">
        <v>242.49</v>
      </c>
      <c r="AV1545">
        <v>86.23</v>
      </c>
      <c r="AW1545">
        <v>77.599999999999994</v>
      </c>
      <c r="AX1545">
        <v>70.540000000000006</v>
      </c>
      <c r="AY1545">
        <v>66.900000000000006</v>
      </c>
      <c r="AZ1545">
        <v>31</v>
      </c>
      <c r="BB1545">
        <v>31</v>
      </c>
    </row>
    <row r="1546" spans="1:54" x14ac:dyDescent="0.25">
      <c r="A1546" t="s">
        <v>3632</v>
      </c>
      <c r="B1546" s="216" t="str">
        <f t="shared" si="47"/>
        <v xml:space="preserve">W1236SW      </v>
      </c>
      <c r="C1546" s="216" t="s">
        <v>2218</v>
      </c>
      <c r="D1546" s="216" t="str">
        <f t="shared" si="46"/>
        <v>W1236</v>
      </c>
      <c r="E1546" t="s">
        <v>227</v>
      </c>
      <c r="H1546" t="s">
        <v>3632</v>
      </c>
      <c r="I1546" t="s">
        <v>2378</v>
      </c>
      <c r="J1546" t="s">
        <v>797</v>
      </c>
      <c r="K1546" t="s">
        <v>809</v>
      </c>
      <c r="L1546">
        <v>258.29000000000002</v>
      </c>
      <c r="M1546">
        <v>91.85</v>
      </c>
      <c r="N1546">
        <v>82.65</v>
      </c>
      <c r="O1546">
        <v>75.14</v>
      </c>
      <c r="P1546">
        <v>71.260000000000005</v>
      </c>
      <c r="Q1546">
        <v>36</v>
      </c>
      <c r="AU1546">
        <v>258.29000000000002</v>
      </c>
      <c r="AV1546">
        <v>91.85</v>
      </c>
      <c r="AW1546">
        <v>82.65</v>
      </c>
      <c r="AX1546">
        <v>75.14</v>
      </c>
      <c r="AY1546">
        <v>71.260000000000005</v>
      </c>
      <c r="AZ1546">
        <v>36</v>
      </c>
      <c r="BB1546">
        <v>36</v>
      </c>
    </row>
    <row r="1547" spans="1:54" x14ac:dyDescent="0.25">
      <c r="A1547" t="s">
        <v>3633</v>
      </c>
      <c r="B1547" s="216" t="str">
        <f t="shared" si="47"/>
        <v xml:space="preserve">W1239SW      </v>
      </c>
      <c r="C1547" s="216" t="s">
        <v>2219</v>
      </c>
      <c r="D1547" s="216" t="str">
        <f t="shared" si="46"/>
        <v>W1239</v>
      </c>
      <c r="E1547" t="s">
        <v>709</v>
      </c>
      <c r="H1547" t="s">
        <v>3633</v>
      </c>
      <c r="I1547" t="s">
        <v>2378</v>
      </c>
      <c r="J1547" t="s">
        <v>797</v>
      </c>
      <c r="K1547" t="s">
        <v>809</v>
      </c>
      <c r="L1547">
        <v>273.35000000000002</v>
      </c>
      <c r="M1547">
        <v>97.2</v>
      </c>
      <c r="N1547">
        <v>87.47</v>
      </c>
      <c r="O1547">
        <v>79.52</v>
      </c>
      <c r="P1547">
        <v>75.42</v>
      </c>
      <c r="Q1547">
        <v>40</v>
      </c>
      <c r="AU1547">
        <v>273.35000000000002</v>
      </c>
      <c r="AV1547">
        <v>97.2</v>
      </c>
      <c r="AW1547">
        <v>87.47</v>
      </c>
      <c r="AX1547">
        <v>79.52</v>
      </c>
      <c r="AY1547">
        <v>75.42</v>
      </c>
      <c r="AZ1547">
        <v>40</v>
      </c>
      <c r="BB1547">
        <v>40</v>
      </c>
    </row>
    <row r="1548" spans="1:54" x14ac:dyDescent="0.25">
      <c r="A1548" t="s">
        <v>3634</v>
      </c>
      <c r="B1548" s="216" t="str">
        <f t="shared" si="47"/>
        <v xml:space="preserve">W1242SW      </v>
      </c>
      <c r="C1548" s="216" t="s">
        <v>2220</v>
      </c>
      <c r="D1548" s="216" t="str">
        <f t="shared" si="46"/>
        <v>W1242</v>
      </c>
      <c r="E1548" t="s">
        <v>239</v>
      </c>
      <c r="H1548" t="s">
        <v>3634</v>
      </c>
      <c r="I1548" t="s">
        <v>2378</v>
      </c>
      <c r="J1548" t="s">
        <v>797</v>
      </c>
      <c r="K1548" t="s">
        <v>809</v>
      </c>
      <c r="L1548">
        <v>277.57</v>
      </c>
      <c r="M1548">
        <v>98.7</v>
      </c>
      <c r="N1548">
        <v>88.82</v>
      </c>
      <c r="O1548">
        <v>80.75</v>
      </c>
      <c r="P1548">
        <v>76.58</v>
      </c>
      <c r="Q1548">
        <v>42</v>
      </c>
      <c r="AU1548">
        <v>277.57</v>
      </c>
      <c r="AV1548">
        <v>98.7</v>
      </c>
      <c r="AW1548">
        <v>88.82</v>
      </c>
      <c r="AX1548">
        <v>80.75</v>
      </c>
      <c r="AY1548">
        <v>76.58</v>
      </c>
      <c r="AZ1548">
        <v>42</v>
      </c>
      <c r="BB1548">
        <v>42</v>
      </c>
    </row>
    <row r="1549" spans="1:54" x14ac:dyDescent="0.25">
      <c r="A1549" t="s">
        <v>3635</v>
      </c>
      <c r="B1549" s="216" t="str">
        <f t="shared" si="47"/>
        <v xml:space="preserve">W1530SW      </v>
      </c>
      <c r="C1549" s="216" t="s">
        <v>2221</v>
      </c>
      <c r="D1549" s="216" t="str">
        <f t="shared" si="46"/>
        <v>W1530</v>
      </c>
      <c r="E1549" t="s">
        <v>206</v>
      </c>
      <c r="H1549" t="s">
        <v>3635</v>
      </c>
      <c r="I1549" t="s">
        <v>2378</v>
      </c>
      <c r="J1549" t="s">
        <v>797</v>
      </c>
      <c r="K1549" t="s">
        <v>809</v>
      </c>
      <c r="L1549">
        <v>256.58999999999997</v>
      </c>
      <c r="M1549">
        <v>91.24</v>
      </c>
      <c r="N1549">
        <v>82.11</v>
      </c>
      <c r="O1549">
        <v>74.64</v>
      </c>
      <c r="P1549">
        <v>70.790000000000006</v>
      </c>
      <c r="Q1549">
        <v>36</v>
      </c>
      <c r="AU1549">
        <v>256.58999999999997</v>
      </c>
      <c r="AV1549">
        <v>91.24</v>
      </c>
      <c r="AW1549">
        <v>82.11</v>
      </c>
      <c r="AX1549">
        <v>74.64</v>
      </c>
      <c r="AY1549">
        <v>70.790000000000006</v>
      </c>
      <c r="AZ1549">
        <v>36</v>
      </c>
      <c r="BB1549">
        <v>36</v>
      </c>
    </row>
    <row r="1550" spans="1:54" x14ac:dyDescent="0.25">
      <c r="A1550" t="s">
        <v>3636</v>
      </c>
      <c r="B1550" s="216" t="str">
        <f t="shared" si="47"/>
        <v xml:space="preserve">W1536SW      </v>
      </c>
      <c r="C1550" s="216" t="s">
        <v>2222</v>
      </c>
      <c r="D1550" s="216" t="str">
        <f t="shared" si="46"/>
        <v>W1536</v>
      </c>
      <c r="E1550" t="s">
        <v>228</v>
      </c>
      <c r="H1550" t="s">
        <v>3636</v>
      </c>
      <c r="I1550" t="s">
        <v>2378</v>
      </c>
      <c r="J1550" t="s">
        <v>797</v>
      </c>
      <c r="K1550" t="s">
        <v>809</v>
      </c>
      <c r="L1550">
        <v>278.17</v>
      </c>
      <c r="M1550">
        <v>98.92</v>
      </c>
      <c r="N1550">
        <v>89.01</v>
      </c>
      <c r="O1550">
        <v>80.92</v>
      </c>
      <c r="P1550">
        <v>76.75</v>
      </c>
      <c r="Q1550">
        <v>41</v>
      </c>
      <c r="AU1550">
        <v>278.17</v>
      </c>
      <c r="AV1550">
        <v>98.92</v>
      </c>
      <c r="AW1550">
        <v>89.01</v>
      </c>
      <c r="AX1550">
        <v>80.92</v>
      </c>
      <c r="AY1550">
        <v>76.75</v>
      </c>
      <c r="AZ1550">
        <v>41</v>
      </c>
      <c r="BB1550">
        <v>41</v>
      </c>
    </row>
    <row r="1551" spans="1:54" x14ac:dyDescent="0.25">
      <c r="A1551" t="s">
        <v>3637</v>
      </c>
      <c r="B1551" s="216" t="str">
        <f t="shared" si="47"/>
        <v xml:space="preserve">W1539SW      </v>
      </c>
      <c r="C1551" s="216" t="s">
        <v>2223</v>
      </c>
      <c r="D1551" s="216" t="str">
        <f t="shared" si="46"/>
        <v>W1539</v>
      </c>
      <c r="E1551" t="s">
        <v>710</v>
      </c>
      <c r="H1551" t="s">
        <v>3637</v>
      </c>
      <c r="I1551" t="s">
        <v>2378</v>
      </c>
      <c r="J1551" t="s">
        <v>797</v>
      </c>
      <c r="K1551" t="s">
        <v>809</v>
      </c>
      <c r="L1551">
        <v>289.02</v>
      </c>
      <c r="M1551">
        <v>102.78</v>
      </c>
      <c r="N1551">
        <v>92.49</v>
      </c>
      <c r="O1551">
        <v>84.08</v>
      </c>
      <c r="P1551">
        <v>79.739999999999995</v>
      </c>
      <c r="Q1551">
        <v>45</v>
      </c>
      <c r="AU1551">
        <v>289.02</v>
      </c>
      <c r="AV1551">
        <v>102.78</v>
      </c>
      <c r="AW1551">
        <v>92.49</v>
      </c>
      <c r="AX1551">
        <v>84.08</v>
      </c>
      <c r="AY1551">
        <v>79.739999999999995</v>
      </c>
      <c r="AZ1551">
        <v>45</v>
      </c>
      <c r="BB1551">
        <v>45</v>
      </c>
    </row>
    <row r="1552" spans="1:54" x14ac:dyDescent="0.25">
      <c r="A1552" t="s">
        <v>3638</v>
      </c>
      <c r="B1552" s="216" t="str">
        <f t="shared" si="47"/>
        <v xml:space="preserve">W1542SW      </v>
      </c>
      <c r="C1552" s="216" t="s">
        <v>2224</v>
      </c>
      <c r="D1552" s="216" t="str">
        <f t="shared" si="46"/>
        <v>W1542</v>
      </c>
      <c r="E1552" t="s">
        <v>240</v>
      </c>
      <c r="H1552" t="s">
        <v>3638</v>
      </c>
      <c r="I1552" t="s">
        <v>2378</v>
      </c>
      <c r="J1552" t="s">
        <v>797</v>
      </c>
      <c r="K1552" t="s">
        <v>809</v>
      </c>
      <c r="L1552">
        <v>299.02</v>
      </c>
      <c r="M1552">
        <v>106.33</v>
      </c>
      <c r="N1552">
        <v>95.69</v>
      </c>
      <c r="O1552">
        <v>86.99</v>
      </c>
      <c r="P1552">
        <v>82.5</v>
      </c>
      <c r="Q1552">
        <v>47</v>
      </c>
      <c r="AU1552">
        <v>299.02</v>
      </c>
      <c r="AV1552">
        <v>106.33</v>
      </c>
      <c r="AW1552">
        <v>95.69</v>
      </c>
      <c r="AX1552">
        <v>86.99</v>
      </c>
      <c r="AY1552">
        <v>82.5</v>
      </c>
      <c r="AZ1552">
        <v>47</v>
      </c>
      <c r="BB1552">
        <v>47</v>
      </c>
    </row>
    <row r="1553" spans="1:54" x14ac:dyDescent="0.25">
      <c r="A1553" t="s">
        <v>3639</v>
      </c>
      <c r="B1553" s="216" t="str">
        <f t="shared" si="47"/>
        <v xml:space="preserve">W1830SW      </v>
      </c>
      <c r="C1553" s="216" t="s">
        <v>2225</v>
      </c>
      <c r="D1553" s="216" t="str">
        <f t="shared" si="46"/>
        <v>W1830</v>
      </c>
      <c r="E1553" t="s">
        <v>207</v>
      </c>
      <c r="H1553" t="s">
        <v>3639</v>
      </c>
      <c r="I1553" t="s">
        <v>2378</v>
      </c>
      <c r="J1553" t="s">
        <v>797</v>
      </c>
      <c r="K1553" t="s">
        <v>809</v>
      </c>
      <c r="L1553">
        <v>278.83</v>
      </c>
      <c r="M1553">
        <v>99.15</v>
      </c>
      <c r="N1553">
        <v>89.23</v>
      </c>
      <c r="O1553">
        <v>81.11</v>
      </c>
      <c r="P1553">
        <v>76.930000000000007</v>
      </c>
      <c r="Q1553">
        <v>42</v>
      </c>
      <c r="AU1553">
        <v>278.83</v>
      </c>
      <c r="AV1553">
        <v>99.15</v>
      </c>
      <c r="AW1553">
        <v>89.23</v>
      </c>
      <c r="AX1553">
        <v>81.11</v>
      </c>
      <c r="AY1553">
        <v>76.930000000000007</v>
      </c>
      <c r="AZ1553">
        <v>42</v>
      </c>
      <c r="BB1553">
        <v>42</v>
      </c>
    </row>
    <row r="1554" spans="1:54" x14ac:dyDescent="0.25">
      <c r="A1554" t="s">
        <v>3640</v>
      </c>
      <c r="B1554" s="216" t="str">
        <f t="shared" si="47"/>
        <v xml:space="preserve">W1836SW      </v>
      </c>
      <c r="C1554" s="216" t="s">
        <v>2226</v>
      </c>
      <c r="D1554" s="216" t="str">
        <f t="shared" si="46"/>
        <v>W1836</v>
      </c>
      <c r="E1554" t="s">
        <v>229</v>
      </c>
      <c r="H1554" t="s">
        <v>3640</v>
      </c>
      <c r="I1554" t="s">
        <v>2378</v>
      </c>
      <c r="J1554" t="s">
        <v>797</v>
      </c>
      <c r="K1554" t="s">
        <v>809</v>
      </c>
      <c r="L1554">
        <v>293.83999999999997</v>
      </c>
      <c r="M1554">
        <v>104.49</v>
      </c>
      <c r="N1554">
        <v>94.03</v>
      </c>
      <c r="O1554">
        <v>85.48</v>
      </c>
      <c r="P1554">
        <v>81.069999999999993</v>
      </c>
      <c r="Q1554">
        <v>46</v>
      </c>
      <c r="AU1554">
        <v>293.83999999999997</v>
      </c>
      <c r="AV1554">
        <v>104.49</v>
      </c>
      <c r="AW1554">
        <v>94.03</v>
      </c>
      <c r="AX1554">
        <v>85.48</v>
      </c>
      <c r="AY1554">
        <v>81.069999999999993</v>
      </c>
      <c r="AZ1554">
        <v>46</v>
      </c>
      <c r="BB1554">
        <v>46</v>
      </c>
    </row>
    <row r="1555" spans="1:54" x14ac:dyDescent="0.25">
      <c r="A1555" t="s">
        <v>3641</v>
      </c>
      <c r="B1555" s="216" t="str">
        <f t="shared" si="47"/>
        <v xml:space="preserve">W1839SW      </v>
      </c>
      <c r="C1555" s="216" t="s">
        <v>2227</v>
      </c>
      <c r="D1555" s="216" t="str">
        <f t="shared" si="46"/>
        <v>W1839</v>
      </c>
      <c r="E1555" t="s">
        <v>711</v>
      </c>
      <c r="H1555" t="s">
        <v>3641</v>
      </c>
      <c r="I1555" t="s">
        <v>2378</v>
      </c>
      <c r="J1555" t="s">
        <v>797</v>
      </c>
      <c r="K1555" t="s">
        <v>809</v>
      </c>
      <c r="L1555">
        <v>311.42</v>
      </c>
      <c r="M1555">
        <v>110.74</v>
      </c>
      <c r="N1555">
        <v>99.65</v>
      </c>
      <c r="O1555">
        <v>90.59</v>
      </c>
      <c r="P1555">
        <v>85.92</v>
      </c>
      <c r="Q1555">
        <v>52</v>
      </c>
      <c r="AU1555">
        <v>311.42</v>
      </c>
      <c r="AV1555">
        <v>110.74</v>
      </c>
      <c r="AW1555">
        <v>99.65</v>
      </c>
      <c r="AX1555">
        <v>90.59</v>
      </c>
      <c r="AY1555">
        <v>85.92</v>
      </c>
      <c r="AZ1555">
        <v>52</v>
      </c>
      <c r="BB1555">
        <v>52</v>
      </c>
    </row>
    <row r="1556" spans="1:54" x14ac:dyDescent="0.25">
      <c r="A1556" t="s">
        <v>3642</v>
      </c>
      <c r="B1556" s="216" t="str">
        <f t="shared" si="47"/>
        <v xml:space="preserve">W1842SW      </v>
      </c>
      <c r="C1556" s="216" t="s">
        <v>2228</v>
      </c>
      <c r="D1556" s="216" t="str">
        <f t="shared" si="46"/>
        <v>W1842</v>
      </c>
      <c r="E1556" t="s">
        <v>241</v>
      </c>
      <c r="H1556" t="s">
        <v>3642</v>
      </c>
      <c r="I1556" t="s">
        <v>2378</v>
      </c>
      <c r="J1556" t="s">
        <v>797</v>
      </c>
      <c r="K1556" t="s">
        <v>809</v>
      </c>
      <c r="L1556">
        <v>317.22000000000003</v>
      </c>
      <c r="M1556">
        <v>112.8</v>
      </c>
      <c r="N1556">
        <v>101.51</v>
      </c>
      <c r="O1556">
        <v>92.28</v>
      </c>
      <c r="P1556">
        <v>87.52</v>
      </c>
      <c r="Q1556">
        <v>53</v>
      </c>
      <c r="AU1556">
        <v>317.22000000000003</v>
      </c>
      <c r="AV1556">
        <v>112.8</v>
      </c>
      <c r="AW1556">
        <v>101.51</v>
      </c>
      <c r="AX1556">
        <v>92.28</v>
      </c>
      <c r="AY1556">
        <v>87.52</v>
      </c>
      <c r="AZ1556">
        <v>53</v>
      </c>
      <c r="BB1556">
        <v>53</v>
      </c>
    </row>
    <row r="1557" spans="1:54" x14ac:dyDescent="0.25">
      <c r="A1557" t="s">
        <v>3643</v>
      </c>
      <c r="B1557" s="216" t="str">
        <f t="shared" si="47"/>
        <v xml:space="preserve">W2130SW      </v>
      </c>
      <c r="C1557" s="216" t="s">
        <v>2229</v>
      </c>
      <c r="D1557" s="216" t="str">
        <f t="shared" si="46"/>
        <v>W2130</v>
      </c>
      <c r="E1557" t="s">
        <v>208</v>
      </c>
      <c r="H1557" t="s">
        <v>3643</v>
      </c>
      <c r="I1557" t="s">
        <v>2378</v>
      </c>
      <c r="J1557" t="s">
        <v>797</v>
      </c>
      <c r="K1557" t="s">
        <v>809</v>
      </c>
      <c r="L1557">
        <v>292.93</v>
      </c>
      <c r="M1557">
        <v>104.17</v>
      </c>
      <c r="N1557">
        <v>93.74</v>
      </c>
      <c r="O1557">
        <v>85.21</v>
      </c>
      <c r="P1557">
        <v>80.819999999999993</v>
      </c>
      <c r="Q1557">
        <v>46</v>
      </c>
      <c r="AU1557">
        <v>292.93</v>
      </c>
      <c r="AV1557">
        <v>104.17</v>
      </c>
      <c r="AW1557">
        <v>93.74</v>
      </c>
      <c r="AX1557">
        <v>85.21</v>
      </c>
      <c r="AY1557">
        <v>80.819999999999993</v>
      </c>
      <c r="AZ1557">
        <v>46</v>
      </c>
      <c r="BB1557">
        <v>46</v>
      </c>
    </row>
    <row r="1558" spans="1:54" x14ac:dyDescent="0.25">
      <c r="A1558" t="s">
        <v>3644</v>
      </c>
      <c r="B1558" s="216" t="str">
        <f t="shared" si="47"/>
        <v xml:space="preserve">W2136SW      </v>
      </c>
      <c r="C1558" s="216" t="s">
        <v>2230</v>
      </c>
      <c r="D1558" s="216" t="str">
        <f t="shared" si="46"/>
        <v>W2136</v>
      </c>
      <c r="E1558" t="s">
        <v>230</v>
      </c>
      <c r="H1558" t="s">
        <v>3644</v>
      </c>
      <c r="I1558" t="s">
        <v>2378</v>
      </c>
      <c r="J1558" t="s">
        <v>797</v>
      </c>
      <c r="K1558" t="s">
        <v>809</v>
      </c>
      <c r="L1558">
        <v>310.23</v>
      </c>
      <c r="M1558">
        <v>110.32</v>
      </c>
      <c r="N1558">
        <v>99.27</v>
      </c>
      <c r="O1558">
        <v>90.25</v>
      </c>
      <c r="P1558">
        <v>85.59</v>
      </c>
      <c r="Q1558">
        <v>51</v>
      </c>
      <c r="AU1558">
        <v>310.23</v>
      </c>
      <c r="AV1558">
        <v>110.32</v>
      </c>
      <c r="AW1558">
        <v>99.27</v>
      </c>
      <c r="AX1558">
        <v>90.25</v>
      </c>
      <c r="AY1558">
        <v>85.59</v>
      </c>
      <c r="AZ1558">
        <v>51</v>
      </c>
      <c r="BB1558">
        <v>51</v>
      </c>
    </row>
    <row r="1559" spans="1:54" x14ac:dyDescent="0.25">
      <c r="A1559" t="s">
        <v>3645</v>
      </c>
      <c r="B1559" s="216" t="str">
        <f t="shared" si="47"/>
        <v xml:space="preserve">W2139SW      </v>
      </c>
      <c r="C1559" s="216" t="s">
        <v>2231</v>
      </c>
      <c r="D1559" s="216" t="str">
        <f t="shared" si="46"/>
        <v>W2139</v>
      </c>
      <c r="E1559" t="s">
        <v>712</v>
      </c>
      <c r="H1559" t="s">
        <v>3645</v>
      </c>
      <c r="I1559" t="s">
        <v>2378</v>
      </c>
      <c r="J1559" t="s">
        <v>797</v>
      </c>
      <c r="K1559" t="s">
        <v>809</v>
      </c>
      <c r="L1559">
        <v>335.24</v>
      </c>
      <c r="M1559">
        <v>119.21</v>
      </c>
      <c r="N1559">
        <v>107.28</v>
      </c>
      <c r="O1559">
        <v>97.52</v>
      </c>
      <c r="P1559">
        <v>92.49</v>
      </c>
      <c r="Q1559">
        <v>59</v>
      </c>
      <c r="AU1559">
        <v>335.24</v>
      </c>
      <c r="AV1559">
        <v>119.21</v>
      </c>
      <c r="AW1559">
        <v>107.28</v>
      </c>
      <c r="AX1559">
        <v>97.52</v>
      </c>
      <c r="AY1559">
        <v>92.49</v>
      </c>
      <c r="AZ1559">
        <v>59</v>
      </c>
      <c r="BB1559">
        <v>59</v>
      </c>
    </row>
    <row r="1560" spans="1:54" x14ac:dyDescent="0.25">
      <c r="A1560" t="s">
        <v>3646</v>
      </c>
      <c r="B1560" s="216" t="str">
        <f t="shared" si="47"/>
        <v xml:space="preserve">W2142SW      </v>
      </c>
      <c r="C1560" s="216" t="s">
        <v>2232</v>
      </c>
      <c r="D1560" s="216" t="str">
        <f t="shared" si="46"/>
        <v>W2142</v>
      </c>
      <c r="E1560" t="s">
        <v>242</v>
      </c>
      <c r="H1560" t="s">
        <v>3646</v>
      </c>
      <c r="I1560" t="s">
        <v>2378</v>
      </c>
      <c r="J1560" t="s">
        <v>797</v>
      </c>
      <c r="K1560" t="s">
        <v>809</v>
      </c>
      <c r="L1560">
        <v>341.03</v>
      </c>
      <c r="M1560">
        <v>121.27</v>
      </c>
      <c r="N1560">
        <v>109.13</v>
      </c>
      <c r="O1560">
        <v>99.21</v>
      </c>
      <c r="P1560">
        <v>94.09</v>
      </c>
      <c r="Q1560">
        <v>60</v>
      </c>
      <c r="AU1560">
        <v>341.03</v>
      </c>
      <c r="AV1560">
        <v>121.27</v>
      </c>
      <c r="AW1560">
        <v>109.13</v>
      </c>
      <c r="AX1560">
        <v>99.21</v>
      </c>
      <c r="AY1560">
        <v>94.09</v>
      </c>
      <c r="AZ1560">
        <v>60</v>
      </c>
      <c r="BB1560">
        <v>60</v>
      </c>
    </row>
    <row r="1561" spans="1:54" x14ac:dyDescent="0.25">
      <c r="A1561" t="s">
        <v>3647</v>
      </c>
      <c r="B1561" s="216" t="str">
        <f t="shared" si="47"/>
        <v xml:space="preserve">W2430SW      </v>
      </c>
      <c r="C1561" s="216" t="s">
        <v>2233</v>
      </c>
      <c r="D1561" s="216" t="str">
        <f t="shared" si="46"/>
        <v>W2430</v>
      </c>
      <c r="E1561" t="s">
        <v>209</v>
      </c>
      <c r="H1561" t="s">
        <v>3647</v>
      </c>
      <c r="I1561" t="s">
        <v>2378</v>
      </c>
      <c r="J1561" t="s">
        <v>797</v>
      </c>
      <c r="K1561" t="s">
        <v>809</v>
      </c>
      <c r="L1561">
        <v>355.19</v>
      </c>
      <c r="M1561">
        <v>126.31</v>
      </c>
      <c r="N1561">
        <v>113.66</v>
      </c>
      <c r="O1561">
        <v>103.33</v>
      </c>
      <c r="P1561">
        <v>98</v>
      </c>
      <c r="Q1561">
        <v>52</v>
      </c>
      <c r="AU1561">
        <v>355.19</v>
      </c>
      <c r="AV1561">
        <v>126.31</v>
      </c>
      <c r="AW1561">
        <v>113.66</v>
      </c>
      <c r="AX1561">
        <v>103.33</v>
      </c>
      <c r="AY1561">
        <v>98</v>
      </c>
      <c r="AZ1561">
        <v>52</v>
      </c>
      <c r="BB1561">
        <v>52</v>
      </c>
    </row>
    <row r="1562" spans="1:54" x14ac:dyDescent="0.25">
      <c r="A1562" t="s">
        <v>3648</v>
      </c>
      <c r="B1562" s="216" t="str">
        <f t="shared" si="47"/>
        <v xml:space="preserve">W2436SW      </v>
      </c>
      <c r="C1562" s="216" t="s">
        <v>2234</v>
      </c>
      <c r="D1562" s="216" t="str">
        <f t="shared" ref="D1562:D1610" si="48">LEFT(C1562,LEN(C1562)-2)</f>
        <v>W2436</v>
      </c>
      <c r="E1562" t="s">
        <v>231</v>
      </c>
      <c r="H1562" t="s">
        <v>3648</v>
      </c>
      <c r="I1562" t="s">
        <v>2378</v>
      </c>
      <c r="J1562" t="s">
        <v>797</v>
      </c>
      <c r="K1562" t="s">
        <v>809</v>
      </c>
      <c r="L1562">
        <v>380.19</v>
      </c>
      <c r="M1562">
        <v>135.19999999999999</v>
      </c>
      <c r="N1562">
        <v>121.66</v>
      </c>
      <c r="O1562">
        <v>110.6</v>
      </c>
      <c r="P1562">
        <v>104.89</v>
      </c>
      <c r="Q1562">
        <v>57</v>
      </c>
      <c r="AU1562">
        <v>380.19</v>
      </c>
      <c r="AV1562">
        <v>135.19999999999999</v>
      </c>
      <c r="AW1562">
        <v>121.66</v>
      </c>
      <c r="AX1562">
        <v>110.6</v>
      </c>
      <c r="AY1562">
        <v>104.89</v>
      </c>
      <c r="AZ1562">
        <v>57</v>
      </c>
      <c r="BB1562">
        <v>57</v>
      </c>
    </row>
    <row r="1563" spans="1:54" x14ac:dyDescent="0.25">
      <c r="A1563" t="s">
        <v>3649</v>
      </c>
      <c r="B1563" s="216" t="str">
        <f t="shared" si="47"/>
        <v xml:space="preserve">W2439SW      </v>
      </c>
      <c r="C1563" s="216" t="s">
        <v>2235</v>
      </c>
      <c r="D1563" s="216" t="str">
        <f t="shared" si="48"/>
        <v>W2439</v>
      </c>
      <c r="E1563" t="s">
        <v>713</v>
      </c>
      <c r="H1563" t="s">
        <v>3649</v>
      </c>
      <c r="I1563" t="s">
        <v>2378</v>
      </c>
      <c r="J1563" t="s">
        <v>797</v>
      </c>
      <c r="K1563" t="s">
        <v>809</v>
      </c>
      <c r="L1563">
        <v>399.72</v>
      </c>
      <c r="M1563">
        <v>142.13999999999999</v>
      </c>
      <c r="N1563">
        <v>127.91</v>
      </c>
      <c r="O1563">
        <v>116.28</v>
      </c>
      <c r="P1563">
        <v>110.28</v>
      </c>
      <c r="Q1563">
        <v>64</v>
      </c>
      <c r="AU1563">
        <v>399.72</v>
      </c>
      <c r="AV1563">
        <v>142.13999999999999</v>
      </c>
      <c r="AW1563">
        <v>127.91</v>
      </c>
      <c r="AX1563">
        <v>116.28</v>
      </c>
      <c r="AY1563">
        <v>110.28</v>
      </c>
      <c r="AZ1563">
        <v>64</v>
      </c>
      <c r="BB1563">
        <v>64</v>
      </c>
    </row>
    <row r="1564" spans="1:54" x14ac:dyDescent="0.25">
      <c r="A1564" t="s">
        <v>3650</v>
      </c>
      <c r="B1564" s="216" t="str">
        <f t="shared" si="47"/>
        <v xml:space="preserve">W2442SW      </v>
      </c>
      <c r="C1564" s="216" t="s">
        <v>2236</v>
      </c>
      <c r="D1564" s="216" t="str">
        <f t="shared" si="48"/>
        <v>W2442</v>
      </c>
      <c r="E1564" t="s">
        <v>243</v>
      </c>
      <c r="H1564" t="s">
        <v>3650</v>
      </c>
      <c r="I1564" t="s">
        <v>2378</v>
      </c>
      <c r="J1564" t="s">
        <v>797</v>
      </c>
      <c r="K1564" t="s">
        <v>809</v>
      </c>
      <c r="L1564">
        <v>411.99</v>
      </c>
      <c r="M1564">
        <v>146.5</v>
      </c>
      <c r="N1564">
        <v>131.84</v>
      </c>
      <c r="O1564">
        <v>119.85</v>
      </c>
      <c r="P1564">
        <v>113.67</v>
      </c>
      <c r="Q1564">
        <v>68</v>
      </c>
      <c r="AU1564">
        <v>411.99</v>
      </c>
      <c r="AV1564">
        <v>146.5</v>
      </c>
      <c r="AW1564">
        <v>131.84</v>
      </c>
      <c r="AX1564">
        <v>119.85</v>
      </c>
      <c r="AY1564">
        <v>113.67</v>
      </c>
      <c r="AZ1564">
        <v>68</v>
      </c>
      <c r="BB1564">
        <v>68</v>
      </c>
    </row>
    <row r="1565" spans="1:54" x14ac:dyDescent="0.25">
      <c r="A1565" t="s">
        <v>3651</v>
      </c>
      <c r="B1565" s="216" t="str">
        <f t="shared" si="47"/>
        <v xml:space="preserve">W2730SW      </v>
      </c>
      <c r="C1565" s="216" t="s">
        <v>2237</v>
      </c>
      <c r="D1565" s="216" t="str">
        <f t="shared" si="48"/>
        <v>W2730</v>
      </c>
      <c r="E1565" t="s">
        <v>210</v>
      </c>
      <c r="H1565" t="s">
        <v>3651</v>
      </c>
      <c r="I1565" t="s">
        <v>2378</v>
      </c>
      <c r="J1565" t="s">
        <v>797</v>
      </c>
      <c r="K1565" t="s">
        <v>809</v>
      </c>
      <c r="L1565">
        <v>369.29</v>
      </c>
      <c r="M1565">
        <v>131.32</v>
      </c>
      <c r="N1565">
        <v>118.17</v>
      </c>
      <c r="O1565">
        <v>107.43</v>
      </c>
      <c r="P1565">
        <v>101.89</v>
      </c>
      <c r="Q1565">
        <v>56</v>
      </c>
      <c r="AU1565">
        <v>369.29</v>
      </c>
      <c r="AV1565">
        <v>131.32</v>
      </c>
      <c r="AW1565">
        <v>118.17</v>
      </c>
      <c r="AX1565">
        <v>107.43</v>
      </c>
      <c r="AY1565">
        <v>101.89</v>
      </c>
      <c r="AZ1565">
        <v>56</v>
      </c>
      <c r="BB1565">
        <v>56</v>
      </c>
    </row>
    <row r="1566" spans="1:54" x14ac:dyDescent="0.25">
      <c r="A1566" t="s">
        <v>3652</v>
      </c>
      <c r="B1566" s="216" t="str">
        <f t="shared" si="47"/>
        <v xml:space="preserve">W2736SW      </v>
      </c>
      <c r="C1566" s="216" t="s">
        <v>2238</v>
      </c>
      <c r="D1566" s="216" t="str">
        <f t="shared" si="48"/>
        <v>W2736</v>
      </c>
      <c r="E1566" t="s">
        <v>232</v>
      </c>
      <c r="H1566" t="s">
        <v>3652</v>
      </c>
      <c r="I1566" t="s">
        <v>2378</v>
      </c>
      <c r="J1566" t="s">
        <v>797</v>
      </c>
      <c r="K1566" t="s">
        <v>809</v>
      </c>
      <c r="L1566">
        <v>400.07</v>
      </c>
      <c r="M1566">
        <v>142.27000000000001</v>
      </c>
      <c r="N1566">
        <v>128.02000000000001</v>
      </c>
      <c r="O1566">
        <v>116.38</v>
      </c>
      <c r="P1566">
        <v>110.38</v>
      </c>
      <c r="Q1566">
        <v>63</v>
      </c>
      <c r="AU1566">
        <v>400.07</v>
      </c>
      <c r="AV1566">
        <v>142.27000000000001</v>
      </c>
      <c r="AW1566">
        <v>128.02000000000001</v>
      </c>
      <c r="AX1566">
        <v>116.38</v>
      </c>
      <c r="AY1566">
        <v>110.38</v>
      </c>
      <c r="AZ1566">
        <v>63</v>
      </c>
      <c r="BB1566">
        <v>63</v>
      </c>
    </row>
    <row r="1567" spans="1:54" x14ac:dyDescent="0.25">
      <c r="A1567" t="s">
        <v>3653</v>
      </c>
      <c r="B1567" s="216" t="str">
        <f t="shared" si="47"/>
        <v xml:space="preserve">W2739SW      </v>
      </c>
      <c r="C1567" s="216" t="s">
        <v>2239</v>
      </c>
      <c r="D1567" s="216" t="str">
        <f t="shared" si="48"/>
        <v>W2739</v>
      </c>
      <c r="E1567" t="s">
        <v>714</v>
      </c>
      <c r="H1567" t="s">
        <v>3653</v>
      </c>
      <c r="I1567" t="s">
        <v>2378</v>
      </c>
      <c r="J1567" t="s">
        <v>797</v>
      </c>
      <c r="K1567" t="s">
        <v>809</v>
      </c>
      <c r="L1567">
        <v>421.92</v>
      </c>
      <c r="M1567">
        <v>150.04</v>
      </c>
      <c r="N1567">
        <v>135.01</v>
      </c>
      <c r="O1567">
        <v>122.74</v>
      </c>
      <c r="P1567">
        <v>116.41</v>
      </c>
      <c r="Q1567">
        <v>71</v>
      </c>
      <c r="AU1567">
        <v>421.92</v>
      </c>
      <c r="AV1567">
        <v>150.04</v>
      </c>
      <c r="AW1567">
        <v>135.01</v>
      </c>
      <c r="AX1567">
        <v>122.74</v>
      </c>
      <c r="AY1567">
        <v>116.41</v>
      </c>
      <c r="AZ1567">
        <v>71</v>
      </c>
      <c r="BB1567">
        <v>71</v>
      </c>
    </row>
    <row r="1568" spans="1:54" x14ac:dyDescent="0.25">
      <c r="A1568" t="s">
        <v>3654</v>
      </c>
      <c r="B1568" s="216" t="str">
        <f t="shared" si="47"/>
        <v xml:space="preserve">W2742SW      </v>
      </c>
      <c r="C1568" s="216" t="s">
        <v>2240</v>
      </c>
      <c r="D1568" s="216" t="str">
        <f t="shared" si="48"/>
        <v>W2742</v>
      </c>
      <c r="E1568" t="s">
        <v>244</v>
      </c>
      <c r="H1568" t="s">
        <v>3654</v>
      </c>
      <c r="I1568" t="s">
        <v>2378</v>
      </c>
      <c r="J1568" t="s">
        <v>797</v>
      </c>
      <c r="K1568" t="s">
        <v>809</v>
      </c>
      <c r="L1568">
        <v>435.98</v>
      </c>
      <c r="M1568">
        <v>155.03</v>
      </c>
      <c r="N1568">
        <v>139.51</v>
      </c>
      <c r="O1568">
        <v>126.83</v>
      </c>
      <c r="P1568">
        <v>120.29</v>
      </c>
      <c r="Q1568">
        <v>74</v>
      </c>
      <c r="AU1568">
        <v>435.98</v>
      </c>
      <c r="AV1568">
        <v>155.03</v>
      </c>
      <c r="AW1568">
        <v>139.51</v>
      </c>
      <c r="AX1568">
        <v>126.83</v>
      </c>
      <c r="AY1568">
        <v>120.29</v>
      </c>
      <c r="AZ1568">
        <v>74</v>
      </c>
      <c r="BB1568">
        <v>74</v>
      </c>
    </row>
    <row r="1569" spans="1:54" x14ac:dyDescent="0.25">
      <c r="A1569" t="s">
        <v>3655</v>
      </c>
      <c r="B1569" s="216" t="str">
        <f t="shared" si="47"/>
        <v xml:space="preserve">W3012SW      </v>
      </c>
      <c r="C1569" s="216" t="s">
        <v>2242</v>
      </c>
      <c r="D1569" s="216" t="str">
        <f t="shared" si="48"/>
        <v>W3012</v>
      </c>
      <c r="E1569" t="s">
        <v>152</v>
      </c>
      <c r="H1569" t="s">
        <v>3655</v>
      </c>
      <c r="I1569" t="s">
        <v>2378</v>
      </c>
      <c r="J1569" t="s">
        <v>797</v>
      </c>
      <c r="K1569" t="s">
        <v>809</v>
      </c>
      <c r="L1569">
        <v>275.48</v>
      </c>
      <c r="M1569">
        <v>97.96</v>
      </c>
      <c r="N1569">
        <v>88.15</v>
      </c>
      <c r="O1569">
        <v>80.14</v>
      </c>
      <c r="P1569">
        <v>76.010000000000005</v>
      </c>
      <c r="Q1569">
        <v>31</v>
      </c>
      <c r="AU1569">
        <v>275.48</v>
      </c>
      <c r="AV1569">
        <v>97.96</v>
      </c>
      <c r="AW1569">
        <v>88.15</v>
      </c>
      <c r="AX1569">
        <v>80.14</v>
      </c>
      <c r="AY1569">
        <v>76.010000000000005</v>
      </c>
      <c r="AZ1569">
        <v>31</v>
      </c>
      <c r="BB1569">
        <v>31</v>
      </c>
    </row>
    <row r="1570" spans="1:54" x14ac:dyDescent="0.25">
      <c r="A1570" t="s">
        <v>3656</v>
      </c>
      <c r="B1570" s="216" t="str">
        <f t="shared" si="47"/>
        <v xml:space="preserve">W301224SW    </v>
      </c>
      <c r="C1570" s="216" t="s">
        <v>2241</v>
      </c>
      <c r="D1570" s="216" t="str">
        <f t="shared" si="48"/>
        <v>W301224</v>
      </c>
      <c r="E1570" t="s">
        <v>182</v>
      </c>
      <c r="H1570" t="s">
        <v>3656</v>
      </c>
      <c r="I1570" t="s">
        <v>2378</v>
      </c>
      <c r="J1570" t="s">
        <v>797</v>
      </c>
      <c r="K1570" t="s">
        <v>809</v>
      </c>
      <c r="L1570">
        <v>313.3</v>
      </c>
      <c r="M1570">
        <v>111.41</v>
      </c>
      <c r="N1570">
        <v>100.26</v>
      </c>
      <c r="O1570">
        <v>91.14</v>
      </c>
      <c r="P1570">
        <v>86.44</v>
      </c>
      <c r="Q1570">
        <v>48</v>
      </c>
      <c r="AU1570">
        <v>313.3</v>
      </c>
      <c r="AV1570">
        <v>111.41</v>
      </c>
      <c r="AW1570">
        <v>100.26</v>
      </c>
      <c r="AX1570">
        <v>91.14</v>
      </c>
      <c r="AY1570">
        <v>86.44</v>
      </c>
      <c r="AZ1570">
        <v>48</v>
      </c>
      <c r="BB1570">
        <v>48</v>
      </c>
    </row>
    <row r="1571" spans="1:54" x14ac:dyDescent="0.25">
      <c r="A1571" t="s">
        <v>3657</v>
      </c>
      <c r="B1571" s="216" t="str">
        <f t="shared" si="47"/>
        <v xml:space="preserve">W3015SW      </v>
      </c>
      <c r="C1571" s="216" t="s">
        <v>2244</v>
      </c>
      <c r="D1571" s="216" t="str">
        <f t="shared" si="48"/>
        <v>W3015</v>
      </c>
      <c r="E1571" t="s">
        <v>160</v>
      </c>
      <c r="H1571" t="s">
        <v>3657</v>
      </c>
      <c r="I1571" t="s">
        <v>2378</v>
      </c>
      <c r="J1571" t="s">
        <v>797</v>
      </c>
      <c r="K1571" t="s">
        <v>809</v>
      </c>
      <c r="L1571">
        <v>287.13</v>
      </c>
      <c r="M1571">
        <v>102.1</v>
      </c>
      <c r="N1571">
        <v>91.88</v>
      </c>
      <c r="O1571">
        <v>83.53</v>
      </c>
      <c r="P1571">
        <v>79.22</v>
      </c>
      <c r="Q1571">
        <v>34</v>
      </c>
      <c r="AU1571">
        <v>287.13</v>
      </c>
      <c r="AV1571">
        <v>102.1</v>
      </c>
      <c r="AW1571">
        <v>91.88</v>
      </c>
      <c r="AX1571">
        <v>83.53</v>
      </c>
      <c r="AY1571">
        <v>79.22</v>
      </c>
      <c r="AZ1571">
        <v>34</v>
      </c>
      <c r="BB1571">
        <v>34</v>
      </c>
    </row>
    <row r="1572" spans="1:54" x14ac:dyDescent="0.25">
      <c r="A1572" t="s">
        <v>3658</v>
      </c>
      <c r="B1572" s="216" t="str">
        <f t="shared" si="47"/>
        <v xml:space="preserve">W301524SW    </v>
      </c>
      <c r="C1572" s="216" t="s">
        <v>2243</v>
      </c>
      <c r="D1572" s="216" t="str">
        <f t="shared" si="48"/>
        <v>W301524</v>
      </c>
      <c r="E1572" t="s">
        <v>183</v>
      </c>
      <c r="H1572" t="s">
        <v>3658</v>
      </c>
      <c r="I1572" t="s">
        <v>2378</v>
      </c>
      <c r="J1572" t="s">
        <v>797</v>
      </c>
      <c r="K1572" t="s">
        <v>809</v>
      </c>
      <c r="L1572">
        <v>322.39</v>
      </c>
      <c r="M1572">
        <v>114.64</v>
      </c>
      <c r="N1572">
        <v>103.17</v>
      </c>
      <c r="O1572">
        <v>93.78</v>
      </c>
      <c r="P1572">
        <v>88.95</v>
      </c>
      <c r="Q1572">
        <v>51</v>
      </c>
      <c r="AU1572">
        <v>322.39</v>
      </c>
      <c r="AV1572">
        <v>114.64</v>
      </c>
      <c r="AW1572">
        <v>103.17</v>
      </c>
      <c r="AX1572">
        <v>93.78</v>
      </c>
      <c r="AY1572">
        <v>88.95</v>
      </c>
      <c r="AZ1572">
        <v>51</v>
      </c>
      <c r="BB1572">
        <v>51</v>
      </c>
    </row>
    <row r="1573" spans="1:54" x14ac:dyDescent="0.25">
      <c r="A1573" t="s">
        <v>3659</v>
      </c>
      <c r="B1573" s="216" t="str">
        <f t="shared" si="47"/>
        <v xml:space="preserve">W3018SW      </v>
      </c>
      <c r="C1573" s="216" t="s">
        <v>2246</v>
      </c>
      <c r="D1573" s="216" t="str">
        <f t="shared" si="48"/>
        <v>W3018</v>
      </c>
      <c r="E1573" t="s">
        <v>169</v>
      </c>
      <c r="H1573" t="s">
        <v>3659</v>
      </c>
      <c r="I1573" t="s">
        <v>2378</v>
      </c>
      <c r="J1573" t="s">
        <v>797</v>
      </c>
      <c r="K1573" t="s">
        <v>809</v>
      </c>
      <c r="L1573">
        <v>306.26</v>
      </c>
      <c r="M1573">
        <v>108.91</v>
      </c>
      <c r="N1573">
        <v>98</v>
      </c>
      <c r="O1573">
        <v>89.09</v>
      </c>
      <c r="P1573">
        <v>84.5</v>
      </c>
      <c r="Q1573">
        <v>38</v>
      </c>
      <c r="AU1573">
        <v>306.26</v>
      </c>
      <c r="AV1573">
        <v>108.91</v>
      </c>
      <c r="AW1573">
        <v>98</v>
      </c>
      <c r="AX1573">
        <v>89.09</v>
      </c>
      <c r="AY1573">
        <v>84.5</v>
      </c>
      <c r="AZ1573">
        <v>38</v>
      </c>
      <c r="BB1573">
        <v>38</v>
      </c>
    </row>
    <row r="1574" spans="1:54" x14ac:dyDescent="0.25">
      <c r="A1574" t="s">
        <v>3660</v>
      </c>
      <c r="B1574" s="216" t="str">
        <f t="shared" si="47"/>
        <v xml:space="preserve">W301824SW    </v>
      </c>
      <c r="C1574" s="216" t="s">
        <v>2245</v>
      </c>
      <c r="D1574" s="216" t="str">
        <f t="shared" si="48"/>
        <v>W301824</v>
      </c>
      <c r="E1574" t="s">
        <v>715</v>
      </c>
      <c r="H1574" t="s">
        <v>3660</v>
      </c>
      <c r="I1574" t="s">
        <v>2378</v>
      </c>
      <c r="J1574" t="s">
        <v>797</v>
      </c>
      <c r="K1574" t="s">
        <v>809</v>
      </c>
      <c r="L1574">
        <v>344.61</v>
      </c>
      <c r="M1574">
        <v>122.54</v>
      </c>
      <c r="N1574">
        <v>110.28</v>
      </c>
      <c r="O1574">
        <v>100.25</v>
      </c>
      <c r="P1574">
        <v>95.08</v>
      </c>
      <c r="Q1574">
        <v>56</v>
      </c>
      <c r="AU1574">
        <v>344.61</v>
      </c>
      <c r="AV1574">
        <v>122.54</v>
      </c>
      <c r="AW1574">
        <v>110.28</v>
      </c>
      <c r="AX1574">
        <v>100.25</v>
      </c>
      <c r="AY1574">
        <v>95.08</v>
      </c>
      <c r="AZ1574">
        <v>56</v>
      </c>
      <c r="BB1574">
        <v>56</v>
      </c>
    </row>
    <row r="1575" spans="1:54" x14ac:dyDescent="0.25">
      <c r="A1575" t="s">
        <v>3661</v>
      </c>
      <c r="B1575" s="216" t="str">
        <f t="shared" si="47"/>
        <v xml:space="preserve">W3021SW      </v>
      </c>
      <c r="C1575" s="216" t="s">
        <v>2248</v>
      </c>
      <c r="D1575" s="216" t="str">
        <f t="shared" si="48"/>
        <v>W3021</v>
      </c>
      <c r="E1575" t="s">
        <v>175</v>
      </c>
      <c r="H1575" t="s">
        <v>3661</v>
      </c>
      <c r="I1575" t="s">
        <v>2378</v>
      </c>
      <c r="J1575" t="s">
        <v>797</v>
      </c>
      <c r="K1575" t="s">
        <v>809</v>
      </c>
      <c r="L1575">
        <v>331.53</v>
      </c>
      <c r="M1575">
        <v>117.89</v>
      </c>
      <c r="N1575">
        <v>106.09</v>
      </c>
      <c r="O1575">
        <v>96.44</v>
      </c>
      <c r="P1575">
        <v>91.47</v>
      </c>
      <c r="Q1575">
        <v>46</v>
      </c>
      <c r="AU1575">
        <v>331.53</v>
      </c>
      <c r="AV1575">
        <v>117.89</v>
      </c>
      <c r="AW1575">
        <v>106.09</v>
      </c>
      <c r="AX1575">
        <v>96.44</v>
      </c>
      <c r="AY1575">
        <v>91.47</v>
      </c>
      <c r="AZ1575">
        <v>46</v>
      </c>
      <c r="BB1575">
        <v>46</v>
      </c>
    </row>
    <row r="1576" spans="1:54" x14ac:dyDescent="0.25">
      <c r="A1576" t="s">
        <v>3662</v>
      </c>
      <c r="B1576" s="216" t="str">
        <f t="shared" si="47"/>
        <v xml:space="preserve">W302124SW    </v>
      </c>
      <c r="C1576" s="216" t="s">
        <v>2247</v>
      </c>
      <c r="D1576" s="216" t="str">
        <f t="shared" si="48"/>
        <v>W302124</v>
      </c>
      <c r="E1576" t="s">
        <v>716</v>
      </c>
      <c r="H1576" t="s">
        <v>3662</v>
      </c>
      <c r="I1576" t="s">
        <v>2378</v>
      </c>
      <c r="J1576" t="s">
        <v>797</v>
      </c>
      <c r="K1576" t="s">
        <v>809</v>
      </c>
      <c r="L1576">
        <v>363.58</v>
      </c>
      <c r="M1576">
        <v>129.29</v>
      </c>
      <c r="N1576">
        <v>116.35</v>
      </c>
      <c r="O1576">
        <v>105.77</v>
      </c>
      <c r="P1576">
        <v>100.31</v>
      </c>
      <c r="Q1576">
        <v>61</v>
      </c>
      <c r="AU1576">
        <v>363.58</v>
      </c>
      <c r="AV1576">
        <v>129.29</v>
      </c>
      <c r="AW1576">
        <v>116.35</v>
      </c>
      <c r="AX1576">
        <v>105.77</v>
      </c>
      <c r="AY1576">
        <v>100.31</v>
      </c>
      <c r="AZ1576">
        <v>61</v>
      </c>
      <c r="BB1576">
        <v>61</v>
      </c>
    </row>
    <row r="1577" spans="1:54" x14ac:dyDescent="0.25">
      <c r="A1577" t="s">
        <v>3663</v>
      </c>
      <c r="B1577" s="216" t="str">
        <f t="shared" si="47"/>
        <v xml:space="preserve">W3024SW      </v>
      </c>
      <c r="C1577" s="216" t="s">
        <v>2250</v>
      </c>
      <c r="D1577" s="216" t="str">
        <f t="shared" si="48"/>
        <v>W3024</v>
      </c>
      <c r="E1577" t="s">
        <v>184</v>
      </c>
      <c r="H1577" t="s">
        <v>3663</v>
      </c>
      <c r="I1577" t="s">
        <v>2378</v>
      </c>
      <c r="J1577" t="s">
        <v>797</v>
      </c>
      <c r="K1577" t="s">
        <v>809</v>
      </c>
      <c r="L1577">
        <v>345.61</v>
      </c>
      <c r="M1577">
        <v>122.9</v>
      </c>
      <c r="N1577">
        <v>110.6</v>
      </c>
      <c r="O1577">
        <v>100.54</v>
      </c>
      <c r="P1577">
        <v>95.35</v>
      </c>
      <c r="Q1577">
        <v>49</v>
      </c>
      <c r="AU1577">
        <v>345.61</v>
      </c>
      <c r="AV1577">
        <v>122.9</v>
      </c>
      <c r="AW1577">
        <v>110.6</v>
      </c>
      <c r="AX1577">
        <v>100.54</v>
      </c>
      <c r="AY1577">
        <v>95.35</v>
      </c>
      <c r="AZ1577">
        <v>49</v>
      </c>
      <c r="BB1577">
        <v>49</v>
      </c>
    </row>
    <row r="1578" spans="1:54" x14ac:dyDescent="0.25">
      <c r="A1578" t="s">
        <v>3664</v>
      </c>
      <c r="B1578" s="216" t="str">
        <f t="shared" si="47"/>
        <v xml:space="preserve">W302424SW    </v>
      </c>
      <c r="C1578" s="216" t="s">
        <v>2249</v>
      </c>
      <c r="D1578" s="216" t="str">
        <f t="shared" si="48"/>
        <v>W302424</v>
      </c>
      <c r="E1578" t="s">
        <v>717</v>
      </c>
      <c r="H1578" t="s">
        <v>3664</v>
      </c>
      <c r="I1578" t="s">
        <v>2378</v>
      </c>
      <c r="J1578" t="s">
        <v>797</v>
      </c>
      <c r="K1578" t="s">
        <v>809</v>
      </c>
      <c r="L1578">
        <v>379.94</v>
      </c>
      <c r="M1578">
        <v>135.11000000000001</v>
      </c>
      <c r="N1578">
        <v>121.58</v>
      </c>
      <c r="O1578">
        <v>110.53</v>
      </c>
      <c r="P1578">
        <v>104.83</v>
      </c>
      <c r="Q1578">
        <v>66</v>
      </c>
      <c r="AU1578">
        <v>379.94</v>
      </c>
      <c r="AV1578">
        <v>135.11000000000001</v>
      </c>
      <c r="AW1578">
        <v>121.58</v>
      </c>
      <c r="AX1578">
        <v>110.53</v>
      </c>
      <c r="AY1578">
        <v>104.83</v>
      </c>
      <c r="AZ1578">
        <v>66</v>
      </c>
      <c r="BB1578">
        <v>66</v>
      </c>
    </row>
    <row r="1579" spans="1:54" x14ac:dyDescent="0.25">
      <c r="A1579" t="s">
        <v>3665</v>
      </c>
      <c r="B1579" s="216" t="str">
        <f t="shared" si="47"/>
        <v xml:space="preserve">W3030SW      </v>
      </c>
      <c r="C1579" s="216" t="s">
        <v>2251</v>
      </c>
      <c r="D1579" s="216" t="str">
        <f t="shared" si="48"/>
        <v>W3030</v>
      </c>
      <c r="E1579" t="s">
        <v>211</v>
      </c>
      <c r="H1579" t="s">
        <v>3665</v>
      </c>
      <c r="I1579" t="s">
        <v>2378</v>
      </c>
      <c r="J1579" t="s">
        <v>797</v>
      </c>
      <c r="K1579" t="s">
        <v>809</v>
      </c>
      <c r="L1579">
        <v>391.53</v>
      </c>
      <c r="M1579">
        <v>139.22999999999999</v>
      </c>
      <c r="N1579">
        <v>125.29</v>
      </c>
      <c r="O1579">
        <v>113.9</v>
      </c>
      <c r="P1579">
        <v>108.02</v>
      </c>
      <c r="Q1579">
        <v>62</v>
      </c>
      <c r="AU1579">
        <v>391.53</v>
      </c>
      <c r="AV1579">
        <v>139.22999999999999</v>
      </c>
      <c r="AW1579">
        <v>125.29</v>
      </c>
      <c r="AX1579">
        <v>113.9</v>
      </c>
      <c r="AY1579">
        <v>108.02</v>
      </c>
      <c r="AZ1579">
        <v>62</v>
      </c>
      <c r="BB1579">
        <v>62</v>
      </c>
    </row>
    <row r="1580" spans="1:54" x14ac:dyDescent="0.25">
      <c r="A1580" t="s">
        <v>3666</v>
      </c>
      <c r="B1580" s="216" t="str">
        <f t="shared" si="47"/>
        <v xml:space="preserve">W3036SW      </v>
      </c>
      <c r="C1580" s="216" t="s">
        <v>2252</v>
      </c>
      <c r="D1580" s="216" t="str">
        <f t="shared" si="48"/>
        <v>W3036</v>
      </c>
      <c r="E1580" t="s">
        <v>233</v>
      </c>
      <c r="H1580" t="s">
        <v>3666</v>
      </c>
      <c r="I1580" t="s">
        <v>2378</v>
      </c>
      <c r="J1580" t="s">
        <v>797</v>
      </c>
      <c r="K1580" t="s">
        <v>809</v>
      </c>
      <c r="L1580">
        <v>416.54</v>
      </c>
      <c r="M1580">
        <v>148.12</v>
      </c>
      <c r="N1580">
        <v>133.29</v>
      </c>
      <c r="O1580">
        <v>121.17</v>
      </c>
      <c r="P1580">
        <v>114.92</v>
      </c>
      <c r="Q1580">
        <v>68</v>
      </c>
      <c r="AU1580">
        <v>416.54</v>
      </c>
      <c r="AV1580">
        <v>148.12</v>
      </c>
      <c r="AW1580">
        <v>133.29</v>
      </c>
      <c r="AX1580">
        <v>121.17</v>
      </c>
      <c r="AY1580">
        <v>114.92</v>
      </c>
      <c r="AZ1580">
        <v>68</v>
      </c>
      <c r="BB1580">
        <v>68</v>
      </c>
    </row>
    <row r="1581" spans="1:54" x14ac:dyDescent="0.25">
      <c r="A1581" t="s">
        <v>3667</v>
      </c>
      <c r="B1581" s="216" t="str">
        <f t="shared" si="47"/>
        <v xml:space="preserve">W3039SW      </v>
      </c>
      <c r="C1581" s="216" t="s">
        <v>2253</v>
      </c>
      <c r="D1581" s="216" t="str">
        <f t="shared" si="48"/>
        <v>W3039</v>
      </c>
      <c r="E1581" t="s">
        <v>718</v>
      </c>
      <c r="H1581" t="s">
        <v>3667</v>
      </c>
      <c r="I1581" t="s">
        <v>2378</v>
      </c>
      <c r="J1581" t="s">
        <v>797</v>
      </c>
      <c r="K1581" t="s">
        <v>809</v>
      </c>
      <c r="L1581">
        <v>440.04</v>
      </c>
      <c r="M1581">
        <v>156.47999999999999</v>
      </c>
      <c r="N1581">
        <v>140.81</v>
      </c>
      <c r="O1581">
        <v>128.01</v>
      </c>
      <c r="P1581">
        <v>121.41</v>
      </c>
      <c r="Q1581">
        <v>76</v>
      </c>
      <c r="AU1581">
        <v>440.04</v>
      </c>
      <c r="AV1581">
        <v>156.47999999999999</v>
      </c>
      <c r="AW1581">
        <v>140.81</v>
      </c>
      <c r="AX1581">
        <v>128.01</v>
      </c>
      <c r="AY1581">
        <v>121.41</v>
      </c>
      <c r="AZ1581">
        <v>76</v>
      </c>
      <c r="BB1581">
        <v>76</v>
      </c>
    </row>
    <row r="1582" spans="1:54" x14ac:dyDescent="0.25">
      <c r="A1582" t="s">
        <v>3668</v>
      </c>
      <c r="B1582" s="216" t="str">
        <f t="shared" si="47"/>
        <v xml:space="preserve">W3042SW      </v>
      </c>
      <c r="C1582" s="216" t="s">
        <v>2254</v>
      </c>
      <c r="D1582" s="216" t="str">
        <f t="shared" si="48"/>
        <v>W3042</v>
      </c>
      <c r="E1582" t="s">
        <v>245</v>
      </c>
      <c r="H1582" t="s">
        <v>3668</v>
      </c>
      <c r="I1582" t="s">
        <v>2378</v>
      </c>
      <c r="J1582" t="s">
        <v>797</v>
      </c>
      <c r="K1582" t="s">
        <v>809</v>
      </c>
      <c r="L1582">
        <v>452.54</v>
      </c>
      <c r="M1582">
        <v>160.91999999999999</v>
      </c>
      <c r="N1582">
        <v>144.81</v>
      </c>
      <c r="O1582">
        <v>131.63999999999999</v>
      </c>
      <c r="P1582">
        <v>124.86</v>
      </c>
      <c r="Q1582">
        <v>79</v>
      </c>
      <c r="AU1582">
        <v>452.54</v>
      </c>
      <c r="AV1582">
        <v>160.91999999999999</v>
      </c>
      <c r="AW1582">
        <v>144.81</v>
      </c>
      <c r="AX1582">
        <v>131.63999999999999</v>
      </c>
      <c r="AY1582">
        <v>124.86</v>
      </c>
      <c r="AZ1582">
        <v>79</v>
      </c>
      <c r="BB1582">
        <v>79</v>
      </c>
    </row>
    <row r="1583" spans="1:54" x14ac:dyDescent="0.25">
      <c r="A1583" t="s">
        <v>3669</v>
      </c>
      <c r="B1583" s="216" t="str">
        <f t="shared" si="47"/>
        <v xml:space="preserve">W3312SW      </v>
      </c>
      <c r="C1583" s="216" t="s">
        <v>2256</v>
      </c>
      <c r="D1583" s="216" t="str">
        <f t="shared" si="48"/>
        <v>W3312</v>
      </c>
      <c r="E1583" t="s">
        <v>153</v>
      </c>
      <c r="H1583" t="s">
        <v>3669</v>
      </c>
      <c r="I1583" t="s">
        <v>2378</v>
      </c>
      <c r="J1583" t="s">
        <v>797</v>
      </c>
      <c r="K1583" t="s">
        <v>809</v>
      </c>
      <c r="L1583">
        <v>285.48</v>
      </c>
      <c r="M1583">
        <v>101.52</v>
      </c>
      <c r="N1583">
        <v>91.35</v>
      </c>
      <c r="O1583">
        <v>83.05</v>
      </c>
      <c r="P1583">
        <v>78.760000000000005</v>
      </c>
      <c r="Q1583">
        <v>33</v>
      </c>
      <c r="AU1583">
        <v>285.48</v>
      </c>
      <c r="AV1583">
        <v>101.52</v>
      </c>
      <c r="AW1583">
        <v>91.35</v>
      </c>
      <c r="AX1583">
        <v>83.05</v>
      </c>
      <c r="AY1583">
        <v>78.760000000000005</v>
      </c>
      <c r="AZ1583">
        <v>33</v>
      </c>
      <c r="BB1583">
        <v>33</v>
      </c>
    </row>
    <row r="1584" spans="1:54" x14ac:dyDescent="0.25">
      <c r="A1584" t="s">
        <v>3670</v>
      </c>
      <c r="B1584" s="216" t="str">
        <f t="shared" si="47"/>
        <v xml:space="preserve">W331224SW    </v>
      </c>
      <c r="C1584" s="216" t="s">
        <v>2255</v>
      </c>
      <c r="D1584" s="216" t="str">
        <f t="shared" si="48"/>
        <v>W331224</v>
      </c>
      <c r="E1584" t="s">
        <v>185</v>
      </c>
      <c r="H1584" t="s">
        <v>3670</v>
      </c>
      <c r="I1584" t="s">
        <v>2378</v>
      </c>
      <c r="J1584" t="s">
        <v>797</v>
      </c>
      <c r="K1584" t="s">
        <v>809</v>
      </c>
      <c r="L1584">
        <v>321.41000000000003</v>
      </c>
      <c r="M1584">
        <v>114.29</v>
      </c>
      <c r="N1584">
        <v>102.85</v>
      </c>
      <c r="O1584">
        <v>93.5</v>
      </c>
      <c r="P1584">
        <v>88.68</v>
      </c>
      <c r="Q1584">
        <v>51</v>
      </c>
      <c r="AU1584">
        <v>321.41000000000003</v>
      </c>
      <c r="AV1584">
        <v>114.29</v>
      </c>
      <c r="AW1584">
        <v>102.85</v>
      </c>
      <c r="AX1584">
        <v>93.5</v>
      </c>
      <c r="AY1584">
        <v>88.68</v>
      </c>
      <c r="AZ1584">
        <v>51</v>
      </c>
      <c r="BB1584">
        <v>51</v>
      </c>
    </row>
    <row r="1585" spans="1:54" x14ac:dyDescent="0.25">
      <c r="A1585" t="s">
        <v>3671</v>
      </c>
      <c r="B1585" s="216" t="str">
        <f t="shared" si="47"/>
        <v xml:space="preserve">W3315SW      </v>
      </c>
      <c r="C1585" s="216" t="s">
        <v>2258</v>
      </c>
      <c r="D1585" s="216" t="str">
        <f t="shared" si="48"/>
        <v>W3315</v>
      </c>
      <c r="E1585" t="s">
        <v>161</v>
      </c>
      <c r="H1585" t="s">
        <v>3671</v>
      </c>
      <c r="I1585" t="s">
        <v>2378</v>
      </c>
      <c r="J1585" t="s">
        <v>797</v>
      </c>
      <c r="K1585" t="s">
        <v>809</v>
      </c>
      <c r="L1585">
        <v>297.13</v>
      </c>
      <c r="M1585">
        <v>105.66</v>
      </c>
      <c r="N1585">
        <v>95.08</v>
      </c>
      <c r="O1585">
        <v>86.44</v>
      </c>
      <c r="P1585">
        <v>81.98</v>
      </c>
      <c r="Q1585">
        <v>36</v>
      </c>
      <c r="AU1585">
        <v>297.13</v>
      </c>
      <c r="AV1585">
        <v>105.66</v>
      </c>
      <c r="AW1585">
        <v>95.08</v>
      </c>
      <c r="AX1585">
        <v>86.44</v>
      </c>
      <c r="AY1585">
        <v>81.98</v>
      </c>
      <c r="AZ1585">
        <v>36</v>
      </c>
      <c r="BB1585">
        <v>36</v>
      </c>
    </row>
    <row r="1586" spans="1:54" x14ac:dyDescent="0.25">
      <c r="A1586" t="s">
        <v>3672</v>
      </c>
      <c r="B1586" s="216" t="str">
        <f t="shared" si="47"/>
        <v xml:space="preserve">W331524SW    </v>
      </c>
      <c r="C1586" s="216" t="s">
        <v>2257</v>
      </c>
      <c r="D1586" s="216" t="str">
        <f t="shared" si="48"/>
        <v>W331524</v>
      </c>
      <c r="E1586" t="s">
        <v>186</v>
      </c>
      <c r="H1586" t="s">
        <v>3672</v>
      </c>
      <c r="I1586" t="s">
        <v>2378</v>
      </c>
      <c r="J1586" t="s">
        <v>797</v>
      </c>
      <c r="K1586" t="s">
        <v>809</v>
      </c>
      <c r="L1586">
        <v>337.13</v>
      </c>
      <c r="M1586">
        <v>119.88</v>
      </c>
      <c r="N1586">
        <v>107.88</v>
      </c>
      <c r="O1586">
        <v>98.07</v>
      </c>
      <c r="P1586">
        <v>93.01</v>
      </c>
      <c r="Q1586">
        <v>55</v>
      </c>
      <c r="AU1586">
        <v>337.13</v>
      </c>
      <c r="AV1586">
        <v>119.88</v>
      </c>
      <c r="AW1586">
        <v>107.88</v>
      </c>
      <c r="AX1586">
        <v>98.07</v>
      </c>
      <c r="AY1586">
        <v>93.01</v>
      </c>
      <c r="AZ1586">
        <v>55</v>
      </c>
      <c r="BB1586">
        <v>55</v>
      </c>
    </row>
    <row r="1587" spans="1:54" x14ac:dyDescent="0.25">
      <c r="A1587" t="s">
        <v>3673</v>
      </c>
      <c r="B1587" s="216" t="str">
        <f t="shared" si="47"/>
        <v xml:space="preserve">W3318SW      </v>
      </c>
      <c r="C1587" s="216" t="s">
        <v>2260</v>
      </c>
      <c r="D1587" s="216" t="str">
        <f t="shared" si="48"/>
        <v>W3318</v>
      </c>
      <c r="E1587" t="s">
        <v>170</v>
      </c>
      <c r="H1587" t="s">
        <v>3673</v>
      </c>
      <c r="I1587" t="s">
        <v>2378</v>
      </c>
      <c r="J1587" t="s">
        <v>797</v>
      </c>
      <c r="K1587" t="s">
        <v>809</v>
      </c>
      <c r="L1587">
        <v>312.06</v>
      </c>
      <c r="M1587">
        <v>110.97</v>
      </c>
      <c r="N1587">
        <v>99.86</v>
      </c>
      <c r="O1587">
        <v>90.78</v>
      </c>
      <c r="P1587">
        <v>86.1</v>
      </c>
      <c r="Q1587">
        <v>40</v>
      </c>
      <c r="AU1587">
        <v>312.06</v>
      </c>
      <c r="AV1587">
        <v>110.97</v>
      </c>
      <c r="AW1587">
        <v>99.86</v>
      </c>
      <c r="AX1587">
        <v>90.78</v>
      </c>
      <c r="AY1587">
        <v>86.1</v>
      </c>
      <c r="AZ1587">
        <v>40</v>
      </c>
      <c r="BB1587">
        <v>40</v>
      </c>
    </row>
    <row r="1588" spans="1:54" x14ac:dyDescent="0.25">
      <c r="A1588" t="s">
        <v>3674</v>
      </c>
      <c r="B1588" s="216" t="str">
        <f t="shared" si="47"/>
        <v xml:space="preserve">W331824SW    </v>
      </c>
      <c r="C1588" s="216" t="s">
        <v>2259</v>
      </c>
      <c r="D1588" s="216" t="str">
        <f t="shared" si="48"/>
        <v>W331824</v>
      </c>
      <c r="E1588" t="s">
        <v>187</v>
      </c>
      <c r="H1588" t="s">
        <v>3674</v>
      </c>
      <c r="I1588" t="s">
        <v>2378</v>
      </c>
      <c r="J1588" t="s">
        <v>797</v>
      </c>
      <c r="K1588" t="s">
        <v>809</v>
      </c>
      <c r="L1588">
        <v>353.57</v>
      </c>
      <c r="M1588">
        <v>125.73</v>
      </c>
      <c r="N1588">
        <v>113.14</v>
      </c>
      <c r="O1588">
        <v>102.85</v>
      </c>
      <c r="P1588">
        <v>97.55</v>
      </c>
      <c r="Q1588">
        <v>60</v>
      </c>
      <c r="AU1588">
        <v>353.57</v>
      </c>
      <c r="AV1588">
        <v>125.73</v>
      </c>
      <c r="AW1588">
        <v>113.14</v>
      </c>
      <c r="AX1588">
        <v>102.85</v>
      </c>
      <c r="AY1588">
        <v>97.55</v>
      </c>
      <c r="AZ1588">
        <v>60</v>
      </c>
      <c r="BB1588">
        <v>60</v>
      </c>
    </row>
    <row r="1589" spans="1:54" x14ac:dyDescent="0.25">
      <c r="A1589" t="s">
        <v>3675</v>
      </c>
      <c r="B1589" s="216" t="str">
        <f t="shared" si="47"/>
        <v xml:space="preserve">W3321SW      </v>
      </c>
      <c r="C1589" s="216" t="s">
        <v>2262</v>
      </c>
      <c r="D1589" s="216" t="str">
        <f t="shared" si="48"/>
        <v>W3321</v>
      </c>
      <c r="E1589" t="s">
        <v>176</v>
      </c>
      <c r="H1589" t="s">
        <v>3675</v>
      </c>
      <c r="I1589" t="s">
        <v>2378</v>
      </c>
      <c r="J1589" t="s">
        <v>797</v>
      </c>
      <c r="K1589" t="s">
        <v>809</v>
      </c>
      <c r="L1589">
        <v>345.47</v>
      </c>
      <c r="M1589">
        <v>122.85</v>
      </c>
      <c r="N1589">
        <v>110.55</v>
      </c>
      <c r="O1589">
        <v>100.5</v>
      </c>
      <c r="P1589">
        <v>95.32</v>
      </c>
      <c r="Q1589">
        <v>50</v>
      </c>
      <c r="AU1589">
        <v>345.47</v>
      </c>
      <c r="AV1589">
        <v>122.85</v>
      </c>
      <c r="AW1589">
        <v>110.55</v>
      </c>
      <c r="AX1589">
        <v>100.5</v>
      </c>
      <c r="AY1589">
        <v>95.32</v>
      </c>
      <c r="AZ1589">
        <v>50</v>
      </c>
      <c r="BB1589">
        <v>50</v>
      </c>
    </row>
    <row r="1590" spans="1:54" x14ac:dyDescent="0.25">
      <c r="A1590" t="s">
        <v>3676</v>
      </c>
      <c r="B1590" s="216" t="str">
        <f t="shared" si="47"/>
        <v xml:space="preserve">W332124SW    </v>
      </c>
      <c r="C1590" s="216" t="s">
        <v>2261</v>
      </c>
      <c r="D1590" s="216" t="str">
        <f t="shared" si="48"/>
        <v>W332124</v>
      </c>
      <c r="E1590" t="s">
        <v>188</v>
      </c>
      <c r="H1590" t="s">
        <v>3676</v>
      </c>
      <c r="I1590" t="s">
        <v>2378</v>
      </c>
      <c r="J1590" t="s">
        <v>797</v>
      </c>
      <c r="K1590" t="s">
        <v>809</v>
      </c>
      <c r="L1590">
        <v>401.18</v>
      </c>
      <c r="M1590">
        <v>142.66</v>
      </c>
      <c r="N1590">
        <v>128.38</v>
      </c>
      <c r="O1590">
        <v>116.7</v>
      </c>
      <c r="P1590">
        <v>110.69</v>
      </c>
      <c r="Q1590">
        <v>77</v>
      </c>
      <c r="AU1590">
        <v>401.18</v>
      </c>
      <c r="AV1590">
        <v>142.66</v>
      </c>
      <c r="AW1590">
        <v>128.38</v>
      </c>
      <c r="AX1590">
        <v>116.7</v>
      </c>
      <c r="AY1590">
        <v>110.69</v>
      </c>
      <c r="AZ1590">
        <v>77</v>
      </c>
      <c r="BB1590">
        <v>77</v>
      </c>
    </row>
    <row r="1591" spans="1:54" x14ac:dyDescent="0.25">
      <c r="A1591" t="s">
        <v>3677</v>
      </c>
      <c r="B1591" s="216" t="str">
        <f t="shared" si="47"/>
        <v xml:space="preserve">W3324SW      </v>
      </c>
      <c r="C1591" s="216" t="s">
        <v>2264</v>
      </c>
      <c r="D1591" s="216" t="str">
        <f t="shared" si="48"/>
        <v>W3324</v>
      </c>
      <c r="E1591" t="s">
        <v>189</v>
      </c>
      <c r="H1591" t="s">
        <v>3677</v>
      </c>
      <c r="I1591" t="s">
        <v>2378</v>
      </c>
      <c r="J1591" t="s">
        <v>797</v>
      </c>
      <c r="K1591" t="s">
        <v>809</v>
      </c>
      <c r="L1591">
        <v>357.98</v>
      </c>
      <c r="M1591">
        <v>127.3</v>
      </c>
      <c r="N1591">
        <v>114.55</v>
      </c>
      <c r="O1591">
        <v>104.14</v>
      </c>
      <c r="P1591">
        <v>98.77</v>
      </c>
      <c r="Q1591">
        <v>53</v>
      </c>
      <c r="AU1591">
        <v>357.98</v>
      </c>
      <c r="AV1591">
        <v>127.3</v>
      </c>
      <c r="AW1591">
        <v>114.55</v>
      </c>
      <c r="AX1591">
        <v>104.14</v>
      </c>
      <c r="AY1591">
        <v>98.77</v>
      </c>
      <c r="AZ1591">
        <v>53</v>
      </c>
      <c r="BB1591">
        <v>53</v>
      </c>
    </row>
    <row r="1592" spans="1:54" x14ac:dyDescent="0.25">
      <c r="A1592" t="s">
        <v>3678</v>
      </c>
      <c r="B1592" s="216" t="str">
        <f t="shared" si="47"/>
        <v xml:space="preserve">W332424SW    </v>
      </c>
      <c r="C1592" s="216" t="s">
        <v>2263</v>
      </c>
      <c r="D1592" s="216" t="str">
        <f t="shared" si="48"/>
        <v>W332424</v>
      </c>
      <c r="E1592" t="s">
        <v>405</v>
      </c>
      <c r="H1592" t="s">
        <v>3678</v>
      </c>
      <c r="I1592" t="s">
        <v>2378</v>
      </c>
      <c r="J1592" t="s">
        <v>797</v>
      </c>
      <c r="K1592" t="s">
        <v>809</v>
      </c>
      <c r="L1592">
        <v>393.96</v>
      </c>
      <c r="M1592">
        <v>140.09</v>
      </c>
      <c r="N1592">
        <v>126.07</v>
      </c>
      <c r="O1592">
        <v>114.6</v>
      </c>
      <c r="P1592">
        <v>108.69</v>
      </c>
      <c r="Q1592">
        <v>70</v>
      </c>
      <c r="AU1592">
        <v>393.96</v>
      </c>
      <c r="AV1592">
        <v>140.09</v>
      </c>
      <c r="AW1592">
        <v>126.07</v>
      </c>
      <c r="AX1592">
        <v>114.6</v>
      </c>
      <c r="AY1592">
        <v>108.69</v>
      </c>
      <c r="AZ1592">
        <v>70</v>
      </c>
      <c r="BB1592">
        <v>70</v>
      </c>
    </row>
    <row r="1593" spans="1:54" x14ac:dyDescent="0.25">
      <c r="A1593" t="s">
        <v>3679</v>
      </c>
      <c r="B1593" s="216" t="str">
        <f t="shared" si="47"/>
        <v xml:space="preserve">W3330SW      </v>
      </c>
      <c r="C1593" s="216" t="s">
        <v>2265</v>
      </c>
      <c r="D1593" s="216" t="str">
        <f t="shared" si="48"/>
        <v>W3330</v>
      </c>
      <c r="E1593" t="s">
        <v>212</v>
      </c>
      <c r="H1593" t="s">
        <v>3679</v>
      </c>
      <c r="I1593" t="s">
        <v>2378</v>
      </c>
      <c r="J1593" t="s">
        <v>797</v>
      </c>
      <c r="K1593" t="s">
        <v>809</v>
      </c>
      <c r="L1593">
        <v>405.55</v>
      </c>
      <c r="M1593">
        <v>144.21</v>
      </c>
      <c r="N1593">
        <v>129.78</v>
      </c>
      <c r="O1593">
        <v>117.97</v>
      </c>
      <c r="P1593">
        <v>111.89</v>
      </c>
      <c r="Q1593">
        <v>66</v>
      </c>
      <c r="AU1593">
        <v>405.55</v>
      </c>
      <c r="AV1593">
        <v>144.21</v>
      </c>
      <c r="AW1593">
        <v>129.78</v>
      </c>
      <c r="AX1593">
        <v>117.97</v>
      </c>
      <c r="AY1593">
        <v>111.89</v>
      </c>
      <c r="AZ1593">
        <v>66</v>
      </c>
      <c r="BB1593">
        <v>66</v>
      </c>
    </row>
    <row r="1594" spans="1:54" x14ac:dyDescent="0.25">
      <c r="A1594" t="s">
        <v>3680</v>
      </c>
      <c r="B1594" s="216" t="str">
        <f t="shared" si="47"/>
        <v xml:space="preserve">W3336SW      </v>
      </c>
      <c r="C1594" s="216" t="s">
        <v>2266</v>
      </c>
      <c r="D1594" s="216" t="str">
        <f t="shared" si="48"/>
        <v>W3336</v>
      </c>
      <c r="E1594" t="s">
        <v>234</v>
      </c>
      <c r="H1594" t="s">
        <v>3680</v>
      </c>
      <c r="I1594" t="s">
        <v>2378</v>
      </c>
      <c r="J1594" t="s">
        <v>797</v>
      </c>
      <c r="K1594" t="s">
        <v>809</v>
      </c>
      <c r="L1594">
        <v>432.21</v>
      </c>
      <c r="M1594">
        <v>153.69</v>
      </c>
      <c r="N1594">
        <v>138.31</v>
      </c>
      <c r="O1594">
        <v>125.73</v>
      </c>
      <c r="P1594">
        <v>119.25</v>
      </c>
      <c r="Q1594">
        <v>73</v>
      </c>
      <c r="AU1594">
        <v>432.21</v>
      </c>
      <c r="AV1594">
        <v>153.69</v>
      </c>
      <c r="AW1594">
        <v>138.31</v>
      </c>
      <c r="AX1594">
        <v>125.73</v>
      </c>
      <c r="AY1594">
        <v>119.25</v>
      </c>
      <c r="AZ1594">
        <v>73</v>
      </c>
      <c r="BB1594">
        <v>73</v>
      </c>
    </row>
    <row r="1595" spans="1:54" x14ac:dyDescent="0.25">
      <c r="A1595" t="s">
        <v>3681</v>
      </c>
      <c r="B1595" s="216" t="str">
        <f t="shared" si="47"/>
        <v xml:space="preserve">W3339SW      </v>
      </c>
      <c r="C1595" s="216" t="s">
        <v>2267</v>
      </c>
      <c r="D1595" s="216" t="str">
        <f t="shared" si="48"/>
        <v>W3339</v>
      </c>
      <c r="E1595" t="s">
        <v>719</v>
      </c>
      <c r="H1595" t="s">
        <v>3681</v>
      </c>
      <c r="I1595" t="s">
        <v>2378</v>
      </c>
      <c r="J1595" t="s">
        <v>797</v>
      </c>
      <c r="K1595" t="s">
        <v>809</v>
      </c>
      <c r="L1595">
        <v>462.28</v>
      </c>
      <c r="M1595">
        <v>164.39</v>
      </c>
      <c r="N1595">
        <v>147.93</v>
      </c>
      <c r="O1595">
        <v>134.47999999999999</v>
      </c>
      <c r="P1595">
        <v>127.54</v>
      </c>
      <c r="Q1595">
        <v>83</v>
      </c>
      <c r="AU1595">
        <v>462.28</v>
      </c>
      <c r="AV1595">
        <v>164.39</v>
      </c>
      <c r="AW1595">
        <v>147.93</v>
      </c>
      <c r="AX1595">
        <v>134.47999999999999</v>
      </c>
      <c r="AY1595">
        <v>127.54</v>
      </c>
      <c r="AZ1595">
        <v>83</v>
      </c>
      <c r="BB1595">
        <v>83</v>
      </c>
    </row>
    <row r="1596" spans="1:54" x14ac:dyDescent="0.25">
      <c r="A1596" t="s">
        <v>3682</v>
      </c>
      <c r="B1596" s="216" t="str">
        <f t="shared" si="47"/>
        <v xml:space="preserve">W3342SW      </v>
      </c>
      <c r="C1596" s="216" t="s">
        <v>2268</v>
      </c>
      <c r="D1596" s="216" t="str">
        <f t="shared" si="48"/>
        <v>W3342</v>
      </c>
      <c r="E1596" t="s">
        <v>246</v>
      </c>
      <c r="H1596" t="s">
        <v>3682</v>
      </c>
      <c r="I1596" t="s">
        <v>2378</v>
      </c>
      <c r="J1596" t="s">
        <v>797</v>
      </c>
      <c r="K1596" t="s">
        <v>809</v>
      </c>
      <c r="L1596">
        <v>475.71</v>
      </c>
      <c r="M1596">
        <v>169.16</v>
      </c>
      <c r="N1596">
        <v>152.22999999999999</v>
      </c>
      <c r="O1596">
        <v>138.38</v>
      </c>
      <c r="P1596">
        <v>131.25</v>
      </c>
      <c r="Q1596">
        <v>86</v>
      </c>
      <c r="AU1596">
        <v>475.71</v>
      </c>
      <c r="AV1596">
        <v>169.16</v>
      </c>
      <c r="AW1596">
        <v>152.22999999999999</v>
      </c>
      <c r="AX1596">
        <v>138.38</v>
      </c>
      <c r="AY1596">
        <v>131.25</v>
      </c>
      <c r="AZ1596">
        <v>86</v>
      </c>
      <c r="BB1596">
        <v>86</v>
      </c>
    </row>
    <row r="1597" spans="1:54" x14ac:dyDescent="0.25">
      <c r="A1597" t="s">
        <v>3683</v>
      </c>
      <c r="B1597" s="216" t="str">
        <f t="shared" si="47"/>
        <v xml:space="preserve">W3612SW      </v>
      </c>
      <c r="C1597" s="216" t="s">
        <v>2270</v>
      </c>
      <c r="D1597" s="216" t="str">
        <f t="shared" si="48"/>
        <v>W3612</v>
      </c>
      <c r="E1597" t="s">
        <v>154</v>
      </c>
      <c r="H1597" t="s">
        <v>3683</v>
      </c>
      <c r="I1597" t="s">
        <v>2378</v>
      </c>
      <c r="J1597" t="s">
        <v>797</v>
      </c>
      <c r="K1597" t="s">
        <v>809</v>
      </c>
      <c r="L1597">
        <v>293.64</v>
      </c>
      <c r="M1597">
        <v>104.42</v>
      </c>
      <c r="N1597">
        <v>93.97</v>
      </c>
      <c r="O1597">
        <v>85.42</v>
      </c>
      <c r="P1597">
        <v>81.02</v>
      </c>
      <c r="Q1597">
        <v>36</v>
      </c>
      <c r="AU1597">
        <v>293.64</v>
      </c>
      <c r="AV1597">
        <v>104.42</v>
      </c>
      <c r="AW1597">
        <v>93.97</v>
      </c>
      <c r="AX1597">
        <v>85.42</v>
      </c>
      <c r="AY1597">
        <v>81.02</v>
      </c>
      <c r="AZ1597">
        <v>36</v>
      </c>
      <c r="BB1597">
        <v>36</v>
      </c>
    </row>
    <row r="1598" spans="1:54" x14ac:dyDescent="0.25">
      <c r="A1598" t="s">
        <v>3684</v>
      </c>
      <c r="B1598" s="216" t="str">
        <f t="shared" si="47"/>
        <v xml:space="preserve">W361224SW    </v>
      </c>
      <c r="C1598" s="216" t="s">
        <v>2269</v>
      </c>
      <c r="D1598" s="216" t="str">
        <f t="shared" si="48"/>
        <v>W361224</v>
      </c>
      <c r="E1598" t="s">
        <v>190</v>
      </c>
      <c r="H1598" t="s">
        <v>3684</v>
      </c>
      <c r="I1598" t="s">
        <v>2378</v>
      </c>
      <c r="J1598" t="s">
        <v>797</v>
      </c>
      <c r="K1598" t="s">
        <v>809</v>
      </c>
      <c r="L1598">
        <v>330.42</v>
      </c>
      <c r="M1598">
        <v>117.5</v>
      </c>
      <c r="N1598">
        <v>105.73</v>
      </c>
      <c r="O1598">
        <v>96.12</v>
      </c>
      <c r="P1598">
        <v>91.16</v>
      </c>
      <c r="Q1598">
        <v>54</v>
      </c>
      <c r="AU1598">
        <v>330.42</v>
      </c>
      <c r="AV1598">
        <v>117.5</v>
      </c>
      <c r="AW1598">
        <v>105.73</v>
      </c>
      <c r="AX1598">
        <v>96.12</v>
      </c>
      <c r="AY1598">
        <v>91.16</v>
      </c>
      <c r="AZ1598">
        <v>54</v>
      </c>
      <c r="BB1598">
        <v>54</v>
      </c>
    </row>
    <row r="1599" spans="1:54" x14ac:dyDescent="0.25">
      <c r="A1599" t="s">
        <v>3685</v>
      </c>
      <c r="B1599" s="216" t="str">
        <f t="shared" si="47"/>
        <v xml:space="preserve">W3615SW      </v>
      </c>
      <c r="C1599" s="216" t="s">
        <v>2272</v>
      </c>
      <c r="D1599" s="216" t="str">
        <f t="shared" si="48"/>
        <v>W3615</v>
      </c>
      <c r="E1599" t="s">
        <v>162</v>
      </c>
      <c r="H1599" t="s">
        <v>3685</v>
      </c>
      <c r="I1599" t="s">
        <v>2378</v>
      </c>
      <c r="J1599" t="s">
        <v>797</v>
      </c>
      <c r="K1599" t="s">
        <v>809</v>
      </c>
      <c r="L1599">
        <v>311.92</v>
      </c>
      <c r="M1599">
        <v>110.92</v>
      </c>
      <c r="N1599">
        <v>99.81</v>
      </c>
      <c r="O1599">
        <v>90.74</v>
      </c>
      <c r="P1599">
        <v>86.06</v>
      </c>
      <c r="Q1599">
        <v>40</v>
      </c>
      <c r="AU1599">
        <v>311.92</v>
      </c>
      <c r="AV1599">
        <v>110.92</v>
      </c>
      <c r="AW1599">
        <v>99.81</v>
      </c>
      <c r="AX1599">
        <v>90.74</v>
      </c>
      <c r="AY1599">
        <v>86.06</v>
      </c>
      <c r="AZ1599">
        <v>40</v>
      </c>
      <c r="BB1599">
        <v>40</v>
      </c>
    </row>
    <row r="1600" spans="1:54" x14ac:dyDescent="0.25">
      <c r="A1600" t="s">
        <v>3686</v>
      </c>
      <c r="B1600" s="216" t="str">
        <f t="shared" si="47"/>
        <v xml:space="preserve">W361524SW    </v>
      </c>
      <c r="C1600" s="216" t="s">
        <v>2271</v>
      </c>
      <c r="D1600" s="216" t="str">
        <f t="shared" si="48"/>
        <v>W361524</v>
      </c>
      <c r="E1600" t="s">
        <v>191</v>
      </c>
      <c r="H1600" t="s">
        <v>3686</v>
      </c>
      <c r="I1600" t="s">
        <v>2378</v>
      </c>
      <c r="J1600" t="s">
        <v>797</v>
      </c>
      <c r="K1600" t="s">
        <v>809</v>
      </c>
      <c r="L1600">
        <v>351.07</v>
      </c>
      <c r="M1600">
        <v>124.84</v>
      </c>
      <c r="N1600">
        <v>112.34</v>
      </c>
      <c r="O1600">
        <v>102.13</v>
      </c>
      <c r="P1600">
        <v>96.86</v>
      </c>
      <c r="Q1600">
        <v>59</v>
      </c>
      <c r="AU1600">
        <v>351.07</v>
      </c>
      <c r="AV1600">
        <v>124.84</v>
      </c>
      <c r="AW1600">
        <v>112.34</v>
      </c>
      <c r="AX1600">
        <v>102.13</v>
      </c>
      <c r="AY1600">
        <v>96.86</v>
      </c>
      <c r="AZ1600">
        <v>59</v>
      </c>
      <c r="BB1600">
        <v>59</v>
      </c>
    </row>
    <row r="1601" spans="1:54" x14ac:dyDescent="0.25">
      <c r="A1601" t="s">
        <v>3687</v>
      </c>
      <c r="B1601" s="216" t="str">
        <f t="shared" si="47"/>
        <v xml:space="preserve">W3618SW      </v>
      </c>
      <c r="C1601" s="216" t="s">
        <v>2274</v>
      </c>
      <c r="D1601" s="216" t="str">
        <f t="shared" si="48"/>
        <v>W3618</v>
      </c>
      <c r="E1601" t="s">
        <v>171</v>
      </c>
      <c r="H1601" t="s">
        <v>3687</v>
      </c>
      <c r="I1601" t="s">
        <v>2378</v>
      </c>
      <c r="J1601" t="s">
        <v>797</v>
      </c>
      <c r="K1601" t="s">
        <v>809</v>
      </c>
      <c r="L1601">
        <v>326</v>
      </c>
      <c r="M1601">
        <v>115.93</v>
      </c>
      <c r="N1601">
        <v>104.32</v>
      </c>
      <c r="O1601">
        <v>94.83</v>
      </c>
      <c r="P1601">
        <v>89.94</v>
      </c>
      <c r="Q1601">
        <v>44</v>
      </c>
      <c r="AU1601">
        <v>326</v>
      </c>
      <c r="AV1601">
        <v>115.93</v>
      </c>
      <c r="AW1601">
        <v>104.32</v>
      </c>
      <c r="AX1601">
        <v>94.83</v>
      </c>
      <c r="AY1601">
        <v>89.94</v>
      </c>
      <c r="AZ1601">
        <v>44</v>
      </c>
      <c r="BB1601">
        <v>44</v>
      </c>
    </row>
    <row r="1602" spans="1:54" x14ac:dyDescent="0.25">
      <c r="A1602" t="s">
        <v>3688</v>
      </c>
      <c r="B1602" s="216" t="str">
        <f t="shared" si="47"/>
        <v xml:space="preserve">W361824SW    </v>
      </c>
      <c r="C1602" s="216" t="s">
        <v>2273</v>
      </c>
      <c r="D1602" s="216" t="str">
        <f t="shared" si="48"/>
        <v>W361824</v>
      </c>
      <c r="E1602" t="s">
        <v>192</v>
      </c>
      <c r="H1602" t="s">
        <v>3688</v>
      </c>
      <c r="I1602" t="s">
        <v>2378</v>
      </c>
      <c r="J1602" t="s">
        <v>797</v>
      </c>
      <c r="K1602" t="s">
        <v>809</v>
      </c>
      <c r="L1602">
        <v>367.51</v>
      </c>
      <c r="M1602">
        <v>130.69</v>
      </c>
      <c r="N1602">
        <v>117.6</v>
      </c>
      <c r="O1602">
        <v>106.91</v>
      </c>
      <c r="P1602">
        <v>101.4</v>
      </c>
      <c r="Q1602">
        <v>64</v>
      </c>
      <c r="AU1602">
        <v>367.51</v>
      </c>
      <c r="AV1602">
        <v>130.69</v>
      </c>
      <c r="AW1602">
        <v>117.6</v>
      </c>
      <c r="AX1602">
        <v>106.91</v>
      </c>
      <c r="AY1602">
        <v>101.4</v>
      </c>
      <c r="AZ1602">
        <v>64</v>
      </c>
      <c r="BB1602">
        <v>64</v>
      </c>
    </row>
    <row r="1603" spans="1:54" x14ac:dyDescent="0.25">
      <c r="A1603" t="s">
        <v>3689</v>
      </c>
      <c r="B1603" s="216" t="str">
        <f t="shared" si="47"/>
        <v xml:space="preserve">W3621SW      </v>
      </c>
      <c r="C1603" s="216" t="s">
        <v>2276</v>
      </c>
      <c r="D1603" s="216" t="str">
        <f t="shared" si="48"/>
        <v>W3621</v>
      </c>
      <c r="E1603" t="s">
        <v>177</v>
      </c>
      <c r="H1603" t="s">
        <v>3689</v>
      </c>
      <c r="I1603" t="s">
        <v>2378</v>
      </c>
      <c r="J1603" t="s">
        <v>797</v>
      </c>
      <c r="K1603" t="s">
        <v>809</v>
      </c>
      <c r="L1603">
        <v>359.57</v>
      </c>
      <c r="M1603">
        <v>127.86</v>
      </c>
      <c r="N1603">
        <v>115.06</v>
      </c>
      <c r="O1603">
        <v>104.6</v>
      </c>
      <c r="P1603">
        <v>99.21</v>
      </c>
      <c r="Q1603">
        <v>54</v>
      </c>
      <c r="AU1603">
        <v>359.57</v>
      </c>
      <c r="AV1603">
        <v>127.86</v>
      </c>
      <c r="AW1603">
        <v>115.06</v>
      </c>
      <c r="AX1603">
        <v>104.6</v>
      </c>
      <c r="AY1603">
        <v>99.21</v>
      </c>
      <c r="AZ1603">
        <v>54</v>
      </c>
      <c r="BB1603">
        <v>54</v>
      </c>
    </row>
    <row r="1604" spans="1:54" x14ac:dyDescent="0.25">
      <c r="A1604" t="s">
        <v>3690</v>
      </c>
      <c r="B1604" s="216" t="str">
        <f t="shared" si="47"/>
        <v xml:space="preserve">W362124SW    </v>
      </c>
      <c r="C1604" s="216" t="s">
        <v>2275</v>
      </c>
      <c r="D1604" s="216" t="str">
        <f t="shared" si="48"/>
        <v>W362124</v>
      </c>
      <c r="E1604" t="s">
        <v>193</v>
      </c>
      <c r="H1604" t="s">
        <v>3690</v>
      </c>
      <c r="I1604" t="s">
        <v>2378</v>
      </c>
      <c r="J1604" t="s">
        <v>797</v>
      </c>
      <c r="K1604" t="s">
        <v>809</v>
      </c>
      <c r="L1604">
        <v>417.65</v>
      </c>
      <c r="M1604">
        <v>148.52000000000001</v>
      </c>
      <c r="N1604">
        <v>133.65</v>
      </c>
      <c r="O1604">
        <v>121.49</v>
      </c>
      <c r="P1604">
        <v>115.23</v>
      </c>
      <c r="Q1604">
        <v>83</v>
      </c>
      <c r="AU1604">
        <v>417.65</v>
      </c>
      <c r="AV1604">
        <v>148.52000000000001</v>
      </c>
      <c r="AW1604">
        <v>133.65</v>
      </c>
      <c r="AX1604">
        <v>121.49</v>
      </c>
      <c r="AY1604">
        <v>115.23</v>
      </c>
      <c r="AZ1604">
        <v>83</v>
      </c>
      <c r="BB1604">
        <v>83</v>
      </c>
    </row>
    <row r="1605" spans="1:54" x14ac:dyDescent="0.25">
      <c r="A1605" t="s">
        <v>3691</v>
      </c>
      <c r="B1605" s="216" t="str">
        <f t="shared" ref="B1605:B1610" si="49">RIGHT(A1605,LEN(A1605)-3)</f>
        <v xml:space="preserve">W3624SW      </v>
      </c>
      <c r="C1605" s="216" t="s">
        <v>2278</v>
      </c>
      <c r="D1605" s="216" t="str">
        <f t="shared" si="48"/>
        <v>W3624</v>
      </c>
      <c r="E1605" t="s">
        <v>195</v>
      </c>
      <c r="H1605" t="s">
        <v>3691</v>
      </c>
      <c r="I1605" t="s">
        <v>2378</v>
      </c>
      <c r="J1605" t="s">
        <v>797</v>
      </c>
      <c r="K1605" t="s">
        <v>809</v>
      </c>
      <c r="L1605">
        <v>372.08</v>
      </c>
      <c r="M1605">
        <v>132.31</v>
      </c>
      <c r="N1605">
        <v>119.07</v>
      </c>
      <c r="O1605">
        <v>108.24</v>
      </c>
      <c r="P1605">
        <v>102.66</v>
      </c>
      <c r="Q1605">
        <v>57</v>
      </c>
      <c r="AU1605">
        <v>372.08</v>
      </c>
      <c r="AV1605">
        <v>132.31</v>
      </c>
      <c r="AW1605">
        <v>119.07</v>
      </c>
      <c r="AX1605">
        <v>108.24</v>
      </c>
      <c r="AY1605">
        <v>102.66</v>
      </c>
      <c r="AZ1605">
        <v>57</v>
      </c>
      <c r="BB1605">
        <v>57</v>
      </c>
    </row>
    <row r="1606" spans="1:54" x14ac:dyDescent="0.25">
      <c r="A1606" t="s">
        <v>3692</v>
      </c>
      <c r="B1606" s="216" t="str">
        <f t="shared" si="49"/>
        <v xml:space="preserve">W362424SW    </v>
      </c>
      <c r="C1606" s="216" t="s">
        <v>2277</v>
      </c>
      <c r="D1606" s="216" t="str">
        <f t="shared" si="48"/>
        <v>W362424</v>
      </c>
      <c r="E1606" t="s">
        <v>194</v>
      </c>
      <c r="H1606" t="s">
        <v>3692</v>
      </c>
      <c r="I1606" t="s">
        <v>2378</v>
      </c>
      <c r="J1606" t="s">
        <v>797</v>
      </c>
      <c r="K1606" t="s">
        <v>809</v>
      </c>
      <c r="L1606">
        <v>434.09</v>
      </c>
      <c r="M1606">
        <v>154.36000000000001</v>
      </c>
      <c r="N1606">
        <v>138.91</v>
      </c>
      <c r="O1606">
        <v>126.28</v>
      </c>
      <c r="P1606">
        <v>119.77</v>
      </c>
      <c r="Q1606">
        <v>87</v>
      </c>
      <c r="AU1606">
        <v>434.09</v>
      </c>
      <c r="AV1606">
        <v>154.36000000000001</v>
      </c>
      <c r="AW1606">
        <v>138.91</v>
      </c>
      <c r="AX1606">
        <v>126.28</v>
      </c>
      <c r="AY1606">
        <v>119.77</v>
      </c>
      <c r="AZ1606">
        <v>87</v>
      </c>
      <c r="BB1606">
        <v>87</v>
      </c>
    </row>
    <row r="1607" spans="1:54" x14ac:dyDescent="0.25">
      <c r="A1607" t="s">
        <v>3693</v>
      </c>
      <c r="B1607" s="216" t="str">
        <f t="shared" si="49"/>
        <v xml:space="preserve">W3630SW      </v>
      </c>
      <c r="C1607" s="216" t="s">
        <v>2279</v>
      </c>
      <c r="D1607" s="216" t="str">
        <f t="shared" si="48"/>
        <v>W3630</v>
      </c>
      <c r="E1607" t="s">
        <v>213</v>
      </c>
      <c r="H1607" t="s">
        <v>3693</v>
      </c>
      <c r="I1607" t="s">
        <v>2378</v>
      </c>
      <c r="J1607" t="s">
        <v>797</v>
      </c>
      <c r="K1607" t="s">
        <v>809</v>
      </c>
      <c r="L1607">
        <v>419.73</v>
      </c>
      <c r="M1607">
        <v>149.26</v>
      </c>
      <c r="N1607">
        <v>134.31</v>
      </c>
      <c r="O1607">
        <v>122.1</v>
      </c>
      <c r="P1607">
        <v>115.8</v>
      </c>
      <c r="Q1607">
        <v>71</v>
      </c>
      <c r="AU1607">
        <v>419.73</v>
      </c>
      <c r="AV1607">
        <v>149.26</v>
      </c>
      <c r="AW1607">
        <v>134.31</v>
      </c>
      <c r="AX1607">
        <v>122.1</v>
      </c>
      <c r="AY1607">
        <v>115.8</v>
      </c>
      <c r="AZ1607">
        <v>71</v>
      </c>
      <c r="BB1607">
        <v>71</v>
      </c>
    </row>
    <row r="1608" spans="1:54" x14ac:dyDescent="0.25">
      <c r="A1608" t="s">
        <v>3694</v>
      </c>
      <c r="B1608" s="216" t="str">
        <f t="shared" si="49"/>
        <v xml:space="preserve">W3636SW      </v>
      </c>
      <c r="C1608" s="216" t="s">
        <v>2280</v>
      </c>
      <c r="D1608" s="216" t="str">
        <f t="shared" si="48"/>
        <v>W3636</v>
      </c>
      <c r="E1608" t="s">
        <v>235</v>
      </c>
      <c r="H1608" t="s">
        <v>3694</v>
      </c>
      <c r="I1608" t="s">
        <v>2378</v>
      </c>
      <c r="J1608" t="s">
        <v>797</v>
      </c>
      <c r="K1608" t="s">
        <v>809</v>
      </c>
      <c r="L1608">
        <v>452.08</v>
      </c>
      <c r="M1608">
        <v>160.76</v>
      </c>
      <c r="N1608">
        <v>144.66999999999999</v>
      </c>
      <c r="O1608">
        <v>131.51</v>
      </c>
      <c r="P1608">
        <v>124.73</v>
      </c>
      <c r="Q1608">
        <v>78</v>
      </c>
      <c r="AU1608">
        <v>452.08</v>
      </c>
      <c r="AV1608">
        <v>160.76</v>
      </c>
      <c r="AW1608">
        <v>144.66999999999999</v>
      </c>
      <c r="AX1608">
        <v>131.51</v>
      </c>
      <c r="AY1608">
        <v>124.73</v>
      </c>
      <c r="AZ1608">
        <v>78</v>
      </c>
      <c r="BB1608">
        <v>78</v>
      </c>
    </row>
    <row r="1609" spans="1:54" x14ac:dyDescent="0.25">
      <c r="A1609" t="s">
        <v>3695</v>
      </c>
      <c r="B1609" s="216" t="str">
        <f t="shared" si="49"/>
        <v xml:space="preserve">W3639SW      </v>
      </c>
      <c r="C1609" s="216" t="s">
        <v>2281</v>
      </c>
      <c r="D1609" s="216" t="str">
        <f t="shared" si="48"/>
        <v>W3639</v>
      </c>
      <c r="E1609" t="s">
        <v>720</v>
      </c>
      <c r="H1609" t="s">
        <v>3695</v>
      </c>
      <c r="I1609" t="s">
        <v>2378</v>
      </c>
      <c r="J1609" t="s">
        <v>797</v>
      </c>
      <c r="K1609" t="s">
        <v>809</v>
      </c>
      <c r="L1609">
        <v>483.89</v>
      </c>
      <c r="M1609">
        <v>172.07</v>
      </c>
      <c r="N1609">
        <v>154.85</v>
      </c>
      <c r="O1609">
        <v>140.76</v>
      </c>
      <c r="P1609">
        <v>133.51</v>
      </c>
      <c r="Q1609">
        <v>89</v>
      </c>
      <c r="AU1609">
        <v>483.89</v>
      </c>
      <c r="AV1609">
        <v>172.07</v>
      </c>
      <c r="AW1609">
        <v>154.85</v>
      </c>
      <c r="AX1609">
        <v>140.76</v>
      </c>
      <c r="AY1609">
        <v>133.51</v>
      </c>
      <c r="AZ1609">
        <v>89</v>
      </c>
      <c r="BB1609">
        <v>89</v>
      </c>
    </row>
    <row r="1610" spans="1:54" x14ac:dyDescent="0.25">
      <c r="A1610" t="s">
        <v>3696</v>
      </c>
      <c r="B1610" s="216" t="str">
        <f t="shared" si="49"/>
        <v xml:space="preserve">W3642SW      </v>
      </c>
      <c r="C1610" s="216" t="s">
        <v>2282</v>
      </c>
      <c r="D1610" s="216" t="str">
        <f t="shared" si="48"/>
        <v>W3642</v>
      </c>
      <c r="E1610" t="s">
        <v>247</v>
      </c>
      <c r="H1610" t="s">
        <v>3696</v>
      </c>
      <c r="I1610" t="s">
        <v>2378</v>
      </c>
      <c r="J1610" t="s">
        <v>797</v>
      </c>
      <c r="K1610" t="s">
        <v>809</v>
      </c>
      <c r="L1610">
        <v>497.24</v>
      </c>
      <c r="M1610">
        <v>176.82</v>
      </c>
      <c r="N1610">
        <v>159.12</v>
      </c>
      <c r="O1610">
        <v>144.65</v>
      </c>
      <c r="P1610">
        <v>137.19</v>
      </c>
      <c r="Q1610">
        <v>92</v>
      </c>
      <c r="AU1610">
        <v>497.24</v>
      </c>
      <c r="AV1610">
        <v>176.82</v>
      </c>
      <c r="AW1610">
        <v>159.12</v>
      </c>
      <c r="AX1610">
        <v>144.65</v>
      </c>
      <c r="AY1610">
        <v>137.19</v>
      </c>
      <c r="AZ1610">
        <v>92</v>
      </c>
      <c r="BB1610">
        <v>92</v>
      </c>
    </row>
    <row r="1611" spans="1:54" x14ac:dyDescent="0.25">
      <c r="A1611"/>
      <c r="E1611"/>
      <c r="AU1611" s="216" t="e">
        <f>INDEX(#REF!,MATCH($A1611,#REF!,0))</f>
        <v>#REF!</v>
      </c>
      <c r="AV1611" s="216" t="e">
        <f>INDEX(#REF!,MATCH($A1611,#REF!,0))</f>
        <v>#REF!</v>
      </c>
      <c r="AW1611" s="216" t="e">
        <f>INDEX(#REF!,MATCH($A1611,#REF!,0))</f>
        <v>#REF!</v>
      </c>
      <c r="AX1611" s="216" t="e">
        <f>INDEX(#REF!,MATCH($A1611,#REF!,0))</f>
        <v>#REF!</v>
      </c>
      <c r="AY1611" s="216" t="e">
        <f>INDEX(#REF!,MATCH($A1611,#REF!,0))</f>
        <v>#REF!</v>
      </c>
      <c r="BB1611" s="216" t="e">
        <f>INDEX(#REF!,MATCH($A1611,#REF!,0))</f>
        <v>#REF!</v>
      </c>
    </row>
    <row r="1612" spans="1:54" x14ac:dyDescent="0.25">
      <c r="A1612" s="80" t="s">
        <v>2370</v>
      </c>
      <c r="E1612"/>
      <c r="AU1612" s="216" t="e">
        <f>INDEX(#REF!,MATCH($A1612,#REF!,0))</f>
        <v>#REF!</v>
      </c>
      <c r="AV1612" s="216" t="e">
        <f>INDEX(#REF!,MATCH($A1612,#REF!,0))</f>
        <v>#REF!</v>
      </c>
      <c r="AW1612" s="216" t="e">
        <f>INDEX(#REF!,MATCH($A1612,#REF!,0))</f>
        <v>#REF!</v>
      </c>
      <c r="AX1612" s="216" t="e">
        <f>INDEX(#REF!,MATCH($A1612,#REF!,0))</f>
        <v>#REF!</v>
      </c>
      <c r="AY1612" s="216" t="e">
        <f>INDEX(#REF!,MATCH($A1612,#REF!,0))</f>
        <v>#REF!</v>
      </c>
      <c r="BB1612" s="216" t="e">
        <f>INDEX(#REF!,MATCH($A1612,#REF!,0))</f>
        <v>#REF!</v>
      </c>
    </row>
    <row r="1613" spans="1:54" x14ac:dyDescent="0.25">
      <c r="A1613" t="s">
        <v>3437</v>
      </c>
      <c r="B1613" s="216" t="str">
        <f t="shared" ref="B1613:B1632" si="50">RIGHT(A1613,LEN(A1613)-3)</f>
        <v xml:space="preserve">BBPSW        </v>
      </c>
      <c r="C1613" s="216" t="s">
        <v>2122</v>
      </c>
      <c r="D1613" t="s">
        <v>797</v>
      </c>
      <c r="E1613" s="216" t="str">
        <f>LEFT(C1613,LEN(C1613)-2)</f>
        <v>BBP</v>
      </c>
      <c r="F1613" t="s">
        <v>804</v>
      </c>
      <c r="H1613" t="s">
        <v>3437</v>
      </c>
      <c r="I1613" t="s">
        <v>2378</v>
      </c>
      <c r="J1613" t="s">
        <v>797</v>
      </c>
      <c r="K1613" t="s">
        <v>804</v>
      </c>
      <c r="L1613">
        <v>217.18</v>
      </c>
      <c r="M1613">
        <v>77.23</v>
      </c>
      <c r="N1613">
        <v>69.5</v>
      </c>
      <c r="O1613">
        <v>63.18</v>
      </c>
      <c r="P1613">
        <v>59.92</v>
      </c>
      <c r="Q1613">
        <v>38</v>
      </c>
      <c r="AU1613">
        <v>217.18</v>
      </c>
      <c r="AV1613">
        <v>77.23</v>
      </c>
      <c r="AW1613">
        <v>69.5</v>
      </c>
      <c r="AX1613">
        <v>63.18</v>
      </c>
      <c r="AY1613">
        <v>59.92</v>
      </c>
      <c r="AZ1613">
        <v>38</v>
      </c>
      <c r="BB1613">
        <v>38</v>
      </c>
    </row>
    <row r="1614" spans="1:54" x14ac:dyDescent="0.25">
      <c r="A1614" t="s">
        <v>3438</v>
      </c>
      <c r="B1614" s="216" t="str">
        <f t="shared" si="50"/>
        <v xml:space="preserve">BEPSW        </v>
      </c>
      <c r="C1614" s="216" t="s">
        <v>2126</v>
      </c>
      <c r="D1614" t="s">
        <v>797</v>
      </c>
      <c r="E1614" s="216" t="str">
        <f t="shared" ref="E1614:E1632" si="51">LEFT(C1614,LEN(C1614)-2)</f>
        <v>BEP</v>
      </c>
      <c r="F1614" t="s">
        <v>804</v>
      </c>
      <c r="H1614" t="s">
        <v>3438</v>
      </c>
      <c r="I1614" t="s">
        <v>2378</v>
      </c>
      <c r="J1614" t="s">
        <v>797</v>
      </c>
      <c r="K1614" t="s">
        <v>804</v>
      </c>
      <c r="L1614">
        <v>92.38</v>
      </c>
      <c r="M1614">
        <v>32.85</v>
      </c>
      <c r="N1614">
        <v>29.56</v>
      </c>
      <c r="O1614">
        <v>26.87</v>
      </c>
      <c r="P1614">
        <v>25.49</v>
      </c>
      <c r="Q1614">
        <v>14</v>
      </c>
      <c r="AU1614">
        <v>92.38</v>
      </c>
      <c r="AV1614">
        <v>32.85</v>
      </c>
      <c r="AW1614">
        <v>29.56</v>
      </c>
      <c r="AX1614">
        <v>26.87</v>
      </c>
      <c r="AY1614">
        <v>25.49</v>
      </c>
      <c r="AZ1614">
        <v>14</v>
      </c>
      <c r="BB1614">
        <v>14</v>
      </c>
    </row>
    <row r="1615" spans="1:54" x14ac:dyDescent="0.25">
      <c r="A1615" t="s">
        <v>3439</v>
      </c>
      <c r="B1615" s="216" t="str">
        <f t="shared" si="50"/>
        <v xml:space="preserve">BF3SW        </v>
      </c>
      <c r="C1615" s="216" t="s">
        <v>2127</v>
      </c>
      <c r="D1615" t="s">
        <v>797</v>
      </c>
      <c r="E1615" s="216" t="str">
        <f t="shared" si="51"/>
        <v>BF3</v>
      </c>
      <c r="F1615" t="s">
        <v>804</v>
      </c>
      <c r="H1615" t="s">
        <v>3439</v>
      </c>
      <c r="I1615" t="s">
        <v>2378</v>
      </c>
      <c r="J1615" t="s">
        <v>797</v>
      </c>
      <c r="K1615" t="s">
        <v>804</v>
      </c>
      <c r="L1615">
        <v>26.13</v>
      </c>
      <c r="M1615">
        <v>9.2899999999999991</v>
      </c>
      <c r="N1615">
        <v>8.36</v>
      </c>
      <c r="O1615">
        <v>7.6</v>
      </c>
      <c r="P1615">
        <v>7.21</v>
      </c>
      <c r="Q1615">
        <v>2</v>
      </c>
      <c r="AU1615">
        <v>26.13</v>
      </c>
      <c r="AV1615">
        <v>9.2899999999999991</v>
      </c>
      <c r="AW1615">
        <v>8.36</v>
      </c>
      <c r="AX1615">
        <v>7.6</v>
      </c>
      <c r="AY1615">
        <v>7.21</v>
      </c>
      <c r="AZ1615">
        <v>2</v>
      </c>
      <c r="BB1615">
        <v>2</v>
      </c>
    </row>
    <row r="1616" spans="1:54" x14ac:dyDescent="0.25">
      <c r="A1616" t="s">
        <v>3440</v>
      </c>
      <c r="B1616" s="216" t="str">
        <f t="shared" si="50"/>
        <v xml:space="preserve">BF6SW        </v>
      </c>
      <c r="C1616" s="216" t="s">
        <v>2128</v>
      </c>
      <c r="D1616" t="s">
        <v>797</v>
      </c>
      <c r="E1616" s="216" t="str">
        <f t="shared" si="51"/>
        <v>BF6</v>
      </c>
      <c r="F1616" t="s">
        <v>804</v>
      </c>
      <c r="H1616" t="s">
        <v>3440</v>
      </c>
      <c r="I1616" t="s">
        <v>2378</v>
      </c>
      <c r="J1616" t="s">
        <v>797</v>
      </c>
      <c r="K1616" t="s">
        <v>804</v>
      </c>
      <c r="L1616">
        <v>29.68</v>
      </c>
      <c r="M1616">
        <v>10.55</v>
      </c>
      <c r="N1616">
        <v>9.5</v>
      </c>
      <c r="O1616">
        <v>8.6300000000000008</v>
      </c>
      <c r="P1616">
        <v>8.19</v>
      </c>
      <c r="Q1616">
        <v>4</v>
      </c>
      <c r="AU1616">
        <v>29.68</v>
      </c>
      <c r="AV1616">
        <v>10.55</v>
      </c>
      <c r="AW1616">
        <v>9.5</v>
      </c>
      <c r="AX1616">
        <v>8.6300000000000008</v>
      </c>
      <c r="AY1616">
        <v>8.19</v>
      </c>
      <c r="AZ1616">
        <v>4</v>
      </c>
      <c r="BB1616">
        <v>4</v>
      </c>
    </row>
    <row r="1617" spans="1:54" x14ac:dyDescent="0.25">
      <c r="A1617" t="s">
        <v>3441</v>
      </c>
      <c r="B1617" s="216" t="str">
        <f t="shared" si="50"/>
        <v xml:space="preserve">REPSW        </v>
      </c>
      <c r="C1617" s="216" t="s">
        <v>2162</v>
      </c>
      <c r="D1617" t="s">
        <v>797</v>
      </c>
      <c r="E1617" s="216" t="str">
        <f t="shared" si="51"/>
        <v>REP</v>
      </c>
      <c r="F1617" t="s">
        <v>804</v>
      </c>
      <c r="H1617" t="s">
        <v>3441</v>
      </c>
      <c r="I1617" t="s">
        <v>2378</v>
      </c>
      <c r="J1617" t="s">
        <v>797</v>
      </c>
      <c r="K1617" t="s">
        <v>804</v>
      </c>
      <c r="L1617">
        <v>229.58</v>
      </c>
      <c r="M1617">
        <v>81.64</v>
      </c>
      <c r="N1617">
        <v>73.47</v>
      </c>
      <c r="O1617">
        <v>66.790000000000006</v>
      </c>
      <c r="P1617">
        <v>63.34</v>
      </c>
      <c r="Q1617">
        <v>41</v>
      </c>
      <c r="AU1617">
        <v>229.58</v>
      </c>
      <c r="AV1617">
        <v>81.64</v>
      </c>
      <c r="AW1617">
        <v>73.47</v>
      </c>
      <c r="AX1617">
        <v>66.790000000000006</v>
      </c>
      <c r="AY1617">
        <v>63.34</v>
      </c>
      <c r="AZ1617">
        <v>41</v>
      </c>
      <c r="BB1617">
        <v>41</v>
      </c>
    </row>
    <row r="1618" spans="1:54" x14ac:dyDescent="0.25">
      <c r="A1618" t="s">
        <v>3442</v>
      </c>
      <c r="B1618" s="216" t="str">
        <f t="shared" si="50"/>
        <v xml:space="preserve">ROT18SW      </v>
      </c>
      <c r="C1618" s="216" t="s">
        <v>2163</v>
      </c>
      <c r="D1618" t="s">
        <v>797</v>
      </c>
      <c r="E1618" s="216" t="str">
        <f t="shared" si="51"/>
        <v>ROT18</v>
      </c>
      <c r="F1618" t="s">
        <v>804</v>
      </c>
      <c r="H1618" t="s">
        <v>3442</v>
      </c>
      <c r="I1618" t="s">
        <v>2378</v>
      </c>
      <c r="J1618" t="s">
        <v>797</v>
      </c>
      <c r="K1618" t="s">
        <v>804</v>
      </c>
      <c r="L1618">
        <v>247.88</v>
      </c>
      <c r="M1618">
        <v>88.15</v>
      </c>
      <c r="N1618">
        <v>79.319999999999993</v>
      </c>
      <c r="O1618">
        <v>72.11</v>
      </c>
      <c r="P1618">
        <v>68.39</v>
      </c>
      <c r="Q1618">
        <v>10</v>
      </c>
      <c r="AU1618">
        <v>247.88</v>
      </c>
      <c r="AV1618">
        <v>88.15</v>
      </c>
      <c r="AW1618">
        <v>79.319999999999993</v>
      </c>
      <c r="AX1618">
        <v>72.11</v>
      </c>
      <c r="AY1618">
        <v>68.39</v>
      </c>
      <c r="AZ1618">
        <v>10</v>
      </c>
      <c r="BB1618">
        <v>10</v>
      </c>
    </row>
    <row r="1619" spans="1:54" x14ac:dyDescent="0.25">
      <c r="A1619" t="s">
        <v>3443</v>
      </c>
      <c r="B1619" s="216" t="str">
        <f t="shared" si="50"/>
        <v xml:space="preserve">ROT21SW      </v>
      </c>
      <c r="C1619" s="216" t="s">
        <v>2164</v>
      </c>
      <c r="D1619" t="s">
        <v>797</v>
      </c>
      <c r="E1619" s="216" t="str">
        <f t="shared" si="51"/>
        <v>ROT21</v>
      </c>
      <c r="F1619" t="s">
        <v>804</v>
      </c>
      <c r="H1619" t="s">
        <v>3443</v>
      </c>
      <c r="I1619" t="s">
        <v>2378</v>
      </c>
      <c r="J1619" t="s">
        <v>797</v>
      </c>
      <c r="K1619" t="s">
        <v>804</v>
      </c>
      <c r="L1619">
        <v>253.19</v>
      </c>
      <c r="M1619">
        <v>90.03</v>
      </c>
      <c r="N1619">
        <v>81.02</v>
      </c>
      <c r="O1619">
        <v>73.650000000000006</v>
      </c>
      <c r="P1619">
        <v>69.86</v>
      </c>
      <c r="Q1619">
        <v>11</v>
      </c>
      <c r="AU1619">
        <v>253.19</v>
      </c>
      <c r="AV1619">
        <v>90.03</v>
      </c>
      <c r="AW1619">
        <v>81.02</v>
      </c>
      <c r="AX1619">
        <v>73.650000000000006</v>
      </c>
      <c r="AY1619">
        <v>69.86</v>
      </c>
      <c r="AZ1619">
        <v>11</v>
      </c>
      <c r="BB1619">
        <v>11</v>
      </c>
    </row>
    <row r="1620" spans="1:54" x14ac:dyDescent="0.25">
      <c r="A1620" t="s">
        <v>3444</v>
      </c>
      <c r="B1620" s="216" t="str">
        <f t="shared" si="50"/>
        <v xml:space="preserve">ROT24SW      </v>
      </c>
      <c r="C1620" s="216" t="s">
        <v>2165</v>
      </c>
      <c r="D1620" t="s">
        <v>797</v>
      </c>
      <c r="E1620" s="216" t="str">
        <f t="shared" si="51"/>
        <v>ROT24</v>
      </c>
      <c r="F1620" t="s">
        <v>804</v>
      </c>
      <c r="H1620" t="s">
        <v>3444</v>
      </c>
      <c r="I1620" t="s">
        <v>2378</v>
      </c>
      <c r="J1620" t="s">
        <v>797</v>
      </c>
      <c r="K1620" t="s">
        <v>804</v>
      </c>
      <c r="L1620">
        <v>263.81</v>
      </c>
      <c r="M1620">
        <v>93.81</v>
      </c>
      <c r="N1620">
        <v>84.42</v>
      </c>
      <c r="O1620">
        <v>76.739999999999995</v>
      </c>
      <c r="P1620">
        <v>72.790000000000006</v>
      </c>
      <c r="Q1620">
        <v>12</v>
      </c>
      <c r="AU1620">
        <v>263.81</v>
      </c>
      <c r="AV1620">
        <v>93.81</v>
      </c>
      <c r="AW1620">
        <v>84.42</v>
      </c>
      <c r="AX1620">
        <v>76.739999999999995</v>
      </c>
      <c r="AY1620">
        <v>72.790000000000006</v>
      </c>
      <c r="AZ1620">
        <v>12</v>
      </c>
      <c r="BB1620">
        <v>12</v>
      </c>
    </row>
    <row r="1621" spans="1:54" x14ac:dyDescent="0.25">
      <c r="A1621" t="s">
        <v>3445</v>
      </c>
      <c r="B1621" s="216" t="str">
        <f t="shared" si="50"/>
        <v xml:space="preserve">ROT27SW      </v>
      </c>
      <c r="C1621" s="216" t="s">
        <v>2166</v>
      </c>
      <c r="D1621" t="s">
        <v>797</v>
      </c>
      <c r="E1621" s="216" t="str">
        <f t="shared" si="51"/>
        <v>ROT27</v>
      </c>
      <c r="F1621" t="s">
        <v>804</v>
      </c>
      <c r="H1621" t="s">
        <v>3445</v>
      </c>
      <c r="I1621" t="s">
        <v>2378</v>
      </c>
      <c r="J1621" t="s">
        <v>797</v>
      </c>
      <c r="K1621" t="s">
        <v>804</v>
      </c>
      <c r="L1621">
        <v>269.13</v>
      </c>
      <c r="M1621">
        <v>95.7</v>
      </c>
      <c r="N1621">
        <v>86.12</v>
      </c>
      <c r="O1621">
        <v>78.290000000000006</v>
      </c>
      <c r="P1621">
        <v>74.25</v>
      </c>
      <c r="Q1621">
        <v>13</v>
      </c>
      <c r="AU1621">
        <v>269.13</v>
      </c>
      <c r="AV1621">
        <v>95.7</v>
      </c>
      <c r="AW1621">
        <v>86.12</v>
      </c>
      <c r="AX1621">
        <v>78.290000000000006</v>
      </c>
      <c r="AY1621">
        <v>74.25</v>
      </c>
      <c r="AZ1621">
        <v>13</v>
      </c>
      <c r="BB1621">
        <v>13</v>
      </c>
    </row>
    <row r="1622" spans="1:54" x14ac:dyDescent="0.25">
      <c r="A1622" t="s">
        <v>3446</v>
      </c>
      <c r="B1622" s="216" t="str">
        <f t="shared" si="50"/>
        <v xml:space="preserve">ROT30SW      </v>
      </c>
      <c r="C1622" s="216" t="s">
        <v>2167</v>
      </c>
      <c r="D1622" t="s">
        <v>797</v>
      </c>
      <c r="E1622" s="216" t="str">
        <f t="shared" si="51"/>
        <v>ROT30</v>
      </c>
      <c r="F1622" t="s">
        <v>804</v>
      </c>
      <c r="H1622" t="s">
        <v>3446</v>
      </c>
      <c r="I1622" t="s">
        <v>2378</v>
      </c>
      <c r="J1622" t="s">
        <v>797</v>
      </c>
      <c r="K1622" t="s">
        <v>804</v>
      </c>
      <c r="L1622">
        <v>285.06</v>
      </c>
      <c r="M1622">
        <v>101.37</v>
      </c>
      <c r="N1622">
        <v>91.22</v>
      </c>
      <c r="O1622">
        <v>82.92</v>
      </c>
      <c r="P1622">
        <v>78.650000000000006</v>
      </c>
      <c r="Q1622">
        <v>13</v>
      </c>
      <c r="AU1622">
        <v>285.06</v>
      </c>
      <c r="AV1622">
        <v>101.37</v>
      </c>
      <c r="AW1622">
        <v>91.22</v>
      </c>
      <c r="AX1622">
        <v>82.92</v>
      </c>
      <c r="AY1622">
        <v>78.650000000000006</v>
      </c>
      <c r="AZ1622">
        <v>13</v>
      </c>
      <c r="BB1622">
        <v>13</v>
      </c>
    </row>
    <row r="1623" spans="1:54" x14ac:dyDescent="0.25">
      <c r="A1623" t="s">
        <v>3447</v>
      </c>
      <c r="B1623" s="216" t="str">
        <f t="shared" si="50"/>
        <v xml:space="preserve">SM96SW       </v>
      </c>
      <c r="C1623" s="216" t="s">
        <v>2173</v>
      </c>
      <c r="D1623" t="s">
        <v>797</v>
      </c>
      <c r="E1623" s="216" t="str">
        <f t="shared" si="51"/>
        <v>SM96</v>
      </c>
      <c r="F1623" t="s">
        <v>804</v>
      </c>
      <c r="H1623" t="s">
        <v>3447</v>
      </c>
      <c r="I1623" t="s">
        <v>2378</v>
      </c>
      <c r="J1623" t="s">
        <v>797</v>
      </c>
      <c r="K1623" t="s">
        <v>804</v>
      </c>
      <c r="L1623">
        <v>46.83</v>
      </c>
      <c r="M1623">
        <v>16.649999999999999</v>
      </c>
      <c r="N1623">
        <v>14.99</v>
      </c>
      <c r="O1623">
        <v>13.62</v>
      </c>
      <c r="P1623">
        <v>12.92</v>
      </c>
      <c r="Q1623">
        <v>4</v>
      </c>
      <c r="AU1623">
        <v>46.83</v>
      </c>
      <c r="AV1623">
        <v>16.649999999999999</v>
      </c>
      <c r="AW1623">
        <v>14.99</v>
      </c>
      <c r="AX1623">
        <v>13.62</v>
      </c>
      <c r="AY1623">
        <v>12.92</v>
      </c>
      <c r="AZ1623">
        <v>4</v>
      </c>
      <c r="BB1623">
        <v>4</v>
      </c>
    </row>
    <row r="1624" spans="1:54" x14ac:dyDescent="0.25">
      <c r="A1624" t="s">
        <v>3448</v>
      </c>
      <c r="B1624" s="216" t="str">
        <f t="shared" si="50"/>
        <v xml:space="preserve">TKP96SW      </v>
      </c>
      <c r="C1624" s="216" t="s">
        <v>2175</v>
      </c>
      <c r="D1624" t="s">
        <v>797</v>
      </c>
      <c r="E1624" s="216" t="str">
        <f t="shared" si="51"/>
        <v>TKP96</v>
      </c>
      <c r="F1624" t="s">
        <v>804</v>
      </c>
      <c r="H1624" t="s">
        <v>3448</v>
      </c>
      <c r="I1624" t="s">
        <v>2378</v>
      </c>
      <c r="J1624" t="s">
        <v>797</v>
      </c>
      <c r="K1624" t="s">
        <v>804</v>
      </c>
      <c r="L1624">
        <v>30.79</v>
      </c>
      <c r="M1624">
        <v>10.95</v>
      </c>
      <c r="N1624">
        <v>9.85</v>
      </c>
      <c r="O1624">
        <v>8.9600000000000009</v>
      </c>
      <c r="P1624">
        <v>8.5</v>
      </c>
      <c r="Q1624">
        <v>9</v>
      </c>
      <c r="AU1624">
        <v>30.79</v>
      </c>
      <c r="AV1624">
        <v>10.95</v>
      </c>
      <c r="AW1624">
        <v>9.85</v>
      </c>
      <c r="AX1624">
        <v>8.9600000000000009</v>
      </c>
      <c r="AY1624">
        <v>8.5</v>
      </c>
      <c r="AZ1624">
        <v>9</v>
      </c>
      <c r="BB1624">
        <v>9</v>
      </c>
    </row>
    <row r="1625" spans="1:54" x14ac:dyDescent="0.25">
      <c r="A1625" t="s">
        <v>3449</v>
      </c>
      <c r="B1625" s="216" t="str">
        <f t="shared" si="50"/>
        <v xml:space="preserve">TK96SW       </v>
      </c>
      <c r="C1625" s="216" t="s">
        <v>2174</v>
      </c>
      <c r="D1625" t="s">
        <v>797</v>
      </c>
      <c r="E1625" s="216" t="str">
        <f t="shared" si="51"/>
        <v>TK96</v>
      </c>
      <c r="F1625" t="s">
        <v>804</v>
      </c>
      <c r="H1625" t="s">
        <v>3449</v>
      </c>
      <c r="I1625" t="s">
        <v>2378</v>
      </c>
      <c r="J1625" t="s">
        <v>797</v>
      </c>
      <c r="K1625" t="s">
        <v>804</v>
      </c>
      <c r="L1625">
        <v>52.15</v>
      </c>
      <c r="M1625">
        <v>18.55</v>
      </c>
      <c r="N1625">
        <v>16.690000000000001</v>
      </c>
      <c r="O1625">
        <v>15.17</v>
      </c>
      <c r="P1625">
        <v>14.39</v>
      </c>
      <c r="Q1625">
        <v>7</v>
      </c>
      <c r="AU1625">
        <v>52.15</v>
      </c>
      <c r="AV1625">
        <v>18.55</v>
      </c>
      <c r="AW1625">
        <v>16.690000000000001</v>
      </c>
      <c r="AX1625">
        <v>15.17</v>
      </c>
      <c r="AY1625">
        <v>14.39</v>
      </c>
      <c r="AZ1625">
        <v>7</v>
      </c>
      <c r="BB1625">
        <v>7</v>
      </c>
    </row>
    <row r="1626" spans="1:54" x14ac:dyDescent="0.25">
      <c r="A1626" t="s">
        <v>3450</v>
      </c>
      <c r="B1626" s="216" t="str">
        <f t="shared" si="50"/>
        <v xml:space="preserve">WEP42SW      </v>
      </c>
      <c r="C1626" s="216" t="s">
        <v>2287</v>
      </c>
      <c r="D1626" t="s">
        <v>797</v>
      </c>
      <c r="E1626" s="216" t="str">
        <f t="shared" si="51"/>
        <v>WEP42</v>
      </c>
      <c r="F1626" t="s">
        <v>804</v>
      </c>
      <c r="H1626" t="s">
        <v>3450</v>
      </c>
      <c r="I1626" t="s">
        <v>2378</v>
      </c>
      <c r="J1626" t="s">
        <v>797</v>
      </c>
      <c r="K1626" t="s">
        <v>804</v>
      </c>
      <c r="L1626">
        <v>75.38</v>
      </c>
      <c r="M1626">
        <v>26.81</v>
      </c>
      <c r="N1626">
        <v>24.12</v>
      </c>
      <c r="O1626">
        <v>21.93</v>
      </c>
      <c r="P1626">
        <v>20.8</v>
      </c>
      <c r="Q1626">
        <v>10</v>
      </c>
      <c r="AU1626">
        <v>75.38</v>
      </c>
      <c r="AV1626">
        <v>26.81</v>
      </c>
      <c r="AW1626">
        <v>24.12</v>
      </c>
      <c r="AX1626">
        <v>21.93</v>
      </c>
      <c r="AY1626">
        <v>20.8</v>
      </c>
      <c r="AZ1626">
        <v>10</v>
      </c>
      <c r="BB1626">
        <v>10</v>
      </c>
    </row>
    <row r="1627" spans="1:54" x14ac:dyDescent="0.25">
      <c r="A1627" t="s">
        <v>3451</v>
      </c>
      <c r="B1627" s="216" t="str">
        <f t="shared" si="50"/>
        <v xml:space="preserve">WF342SW      </v>
      </c>
      <c r="C1627" s="216" t="s">
        <v>2288</v>
      </c>
      <c r="D1627" t="s">
        <v>797</v>
      </c>
      <c r="E1627" s="216" t="str">
        <f t="shared" si="51"/>
        <v>WF342</v>
      </c>
      <c r="F1627" t="s">
        <v>804</v>
      </c>
      <c r="H1627" t="s">
        <v>3451</v>
      </c>
      <c r="I1627" t="s">
        <v>2378</v>
      </c>
      <c r="J1627" t="s">
        <v>797</v>
      </c>
      <c r="K1627" t="s">
        <v>804</v>
      </c>
      <c r="L1627">
        <v>29.01</v>
      </c>
      <c r="M1627">
        <v>10.32</v>
      </c>
      <c r="N1627">
        <v>9.2799999999999994</v>
      </c>
      <c r="O1627">
        <v>8.44</v>
      </c>
      <c r="P1627">
        <v>8</v>
      </c>
      <c r="Q1627">
        <v>3</v>
      </c>
      <c r="AU1627">
        <v>29.01</v>
      </c>
      <c r="AV1627">
        <v>10.32</v>
      </c>
      <c r="AW1627">
        <v>9.2799999999999994</v>
      </c>
      <c r="AX1627">
        <v>8.44</v>
      </c>
      <c r="AY1627">
        <v>8</v>
      </c>
      <c r="AZ1627">
        <v>3</v>
      </c>
      <c r="BB1627">
        <v>3</v>
      </c>
    </row>
    <row r="1628" spans="1:54" x14ac:dyDescent="0.25">
      <c r="A1628" t="s">
        <v>3452</v>
      </c>
      <c r="B1628" s="216" t="str">
        <f t="shared" si="50"/>
        <v xml:space="preserve">WF396SW      </v>
      </c>
      <c r="C1628" s="216" t="s">
        <v>2289</v>
      </c>
      <c r="D1628" t="s">
        <v>797</v>
      </c>
      <c r="E1628" s="216" t="str">
        <f t="shared" si="51"/>
        <v>WF396</v>
      </c>
      <c r="F1628" t="s">
        <v>804</v>
      </c>
      <c r="H1628" t="s">
        <v>3452</v>
      </c>
      <c r="I1628" t="s">
        <v>2378</v>
      </c>
      <c r="J1628" t="s">
        <v>797</v>
      </c>
      <c r="K1628" t="s">
        <v>804</v>
      </c>
      <c r="L1628">
        <v>41.36</v>
      </c>
      <c r="M1628">
        <v>14.71</v>
      </c>
      <c r="N1628">
        <v>13.24</v>
      </c>
      <c r="O1628">
        <v>12.03</v>
      </c>
      <c r="P1628">
        <v>11.41</v>
      </c>
      <c r="Q1628">
        <v>5</v>
      </c>
      <c r="AU1628">
        <v>41.36</v>
      </c>
      <c r="AV1628">
        <v>14.71</v>
      </c>
      <c r="AW1628">
        <v>13.24</v>
      </c>
      <c r="AX1628">
        <v>12.03</v>
      </c>
      <c r="AY1628">
        <v>11.41</v>
      </c>
      <c r="AZ1628">
        <v>5</v>
      </c>
      <c r="BB1628">
        <v>5</v>
      </c>
    </row>
    <row r="1629" spans="1:54" x14ac:dyDescent="0.25">
      <c r="A1629" t="s">
        <v>3453</v>
      </c>
      <c r="B1629" s="216" t="str">
        <f t="shared" si="50"/>
        <v xml:space="preserve">WF642SW      </v>
      </c>
      <c r="C1629" s="216" t="s">
        <v>2290</v>
      </c>
      <c r="D1629" t="s">
        <v>797</v>
      </c>
      <c r="E1629" s="216" t="str">
        <f t="shared" si="51"/>
        <v>WF642</v>
      </c>
      <c r="F1629" t="s">
        <v>804</v>
      </c>
      <c r="H1629" t="s">
        <v>3453</v>
      </c>
      <c r="I1629" t="s">
        <v>2378</v>
      </c>
      <c r="J1629" t="s">
        <v>797</v>
      </c>
      <c r="K1629" t="s">
        <v>804</v>
      </c>
      <c r="L1629">
        <v>33.74</v>
      </c>
      <c r="M1629">
        <v>12</v>
      </c>
      <c r="N1629">
        <v>10.8</v>
      </c>
      <c r="O1629">
        <v>9.82</v>
      </c>
      <c r="P1629">
        <v>9.31</v>
      </c>
      <c r="Q1629">
        <v>5</v>
      </c>
      <c r="AU1629">
        <v>33.74</v>
      </c>
      <c r="AV1629">
        <v>12</v>
      </c>
      <c r="AW1629">
        <v>10.8</v>
      </c>
      <c r="AX1629">
        <v>9.82</v>
      </c>
      <c r="AY1629">
        <v>9.31</v>
      </c>
      <c r="AZ1629">
        <v>5</v>
      </c>
      <c r="BB1629">
        <v>5</v>
      </c>
    </row>
    <row r="1630" spans="1:54" x14ac:dyDescent="0.25">
      <c r="A1630" t="s">
        <v>4021</v>
      </c>
      <c r="B1630" s="216" t="str">
        <f t="shared" si="50"/>
        <v>BTM96SW</v>
      </c>
      <c r="C1630" s="216" t="s">
        <v>4023</v>
      </c>
      <c r="D1630" t="s">
        <v>797</v>
      </c>
      <c r="E1630" s="216" t="str">
        <f t="shared" si="51"/>
        <v>BTM96</v>
      </c>
      <c r="F1630" t="s">
        <v>804</v>
      </c>
      <c r="H1630" t="s">
        <v>4021</v>
      </c>
      <c r="I1630" s="80" t="s">
        <v>4012</v>
      </c>
      <c r="J1630" t="s">
        <v>797</v>
      </c>
      <c r="K1630" t="s">
        <v>804</v>
      </c>
      <c r="L1630">
        <v>52.24</v>
      </c>
      <c r="M1630">
        <v>18.579999999999998</v>
      </c>
      <c r="N1630">
        <v>16.72</v>
      </c>
      <c r="O1630">
        <v>15.2</v>
      </c>
      <c r="P1630">
        <v>14.41</v>
      </c>
      <c r="Q1630">
        <v>0.5</v>
      </c>
      <c r="AU1630">
        <v>52.24</v>
      </c>
      <c r="AV1630">
        <v>18.579999999999998</v>
      </c>
      <c r="AW1630">
        <v>16.72</v>
      </c>
      <c r="AX1630">
        <v>15.2</v>
      </c>
      <c r="AY1630">
        <v>14.41</v>
      </c>
      <c r="AZ1630">
        <v>0.5</v>
      </c>
      <c r="BB1630"/>
    </row>
    <row r="1631" spans="1:54" x14ac:dyDescent="0.25">
      <c r="A1631" s="80" t="s">
        <v>4022</v>
      </c>
      <c r="B1631" s="216" t="str">
        <f t="shared" si="50"/>
        <v>QRM96SW</v>
      </c>
      <c r="C1631" s="216" t="s">
        <v>4024</v>
      </c>
      <c r="D1631" t="s">
        <v>797</v>
      </c>
      <c r="E1631" s="216" t="str">
        <f t="shared" si="51"/>
        <v>QRM96</v>
      </c>
      <c r="F1631" t="s">
        <v>804</v>
      </c>
      <c r="H1631" s="80" t="s">
        <v>4022</v>
      </c>
      <c r="I1631" s="80" t="s">
        <v>4012</v>
      </c>
      <c r="J1631" t="s">
        <v>797</v>
      </c>
      <c r="K1631" t="s">
        <v>804</v>
      </c>
      <c r="L1631">
        <v>46.62</v>
      </c>
      <c r="M1631">
        <v>16.55</v>
      </c>
      <c r="N1631">
        <v>14.92</v>
      </c>
      <c r="O1631">
        <v>13.52</v>
      </c>
      <c r="P1631">
        <v>12.82</v>
      </c>
      <c r="Q1631">
        <v>0.66</v>
      </c>
      <c r="AU1631">
        <v>46.62</v>
      </c>
      <c r="AV1631">
        <v>16.55</v>
      </c>
      <c r="AW1631">
        <v>14.92</v>
      </c>
      <c r="AX1631">
        <v>13.52</v>
      </c>
      <c r="AY1631">
        <v>12.82</v>
      </c>
      <c r="AZ1631">
        <v>0.66</v>
      </c>
      <c r="BB1631"/>
    </row>
    <row r="1632" spans="1:54" x14ac:dyDescent="0.25">
      <c r="A1632" t="s">
        <v>3454</v>
      </c>
      <c r="B1632" s="216" t="str">
        <f t="shared" si="50"/>
        <v xml:space="preserve">WF696SW      </v>
      </c>
      <c r="C1632" s="215" t="s">
        <v>2291</v>
      </c>
      <c r="D1632" t="s">
        <v>797</v>
      </c>
      <c r="E1632" s="216" t="str">
        <f t="shared" si="51"/>
        <v>WF696</v>
      </c>
      <c r="F1632" t="s">
        <v>804</v>
      </c>
      <c r="H1632" t="s">
        <v>3454</v>
      </c>
      <c r="I1632" t="s">
        <v>2378</v>
      </c>
      <c r="J1632" t="s">
        <v>797</v>
      </c>
      <c r="K1632" t="s">
        <v>804</v>
      </c>
      <c r="L1632">
        <v>50.82</v>
      </c>
      <c r="M1632">
        <v>18.07</v>
      </c>
      <c r="N1632">
        <v>16.260000000000002</v>
      </c>
      <c r="O1632">
        <v>14.78</v>
      </c>
      <c r="P1632">
        <v>14.02</v>
      </c>
      <c r="Q1632">
        <v>10</v>
      </c>
      <c r="AU1632">
        <v>50.82</v>
      </c>
      <c r="AV1632">
        <v>18.07</v>
      </c>
      <c r="AW1632">
        <v>16.260000000000002</v>
      </c>
      <c r="AX1632">
        <v>14.78</v>
      </c>
      <c r="AY1632">
        <v>14.02</v>
      </c>
      <c r="AZ1632">
        <v>10</v>
      </c>
      <c r="BB1632">
        <v>10</v>
      </c>
    </row>
    <row r="1633" spans="1:52" x14ac:dyDescent="0.25">
      <c r="A1633"/>
      <c r="E1633"/>
    </row>
    <row r="1634" spans="1:52" x14ac:dyDescent="0.25">
      <c r="A1634"/>
      <c r="E1634"/>
    </row>
    <row r="1637" spans="1:52" x14ac:dyDescent="0.25">
      <c r="B1637" s="216" t="s">
        <v>102</v>
      </c>
      <c r="C1637" s="216" t="s">
        <v>103</v>
      </c>
      <c r="I1637" s="217">
        <v>0.46929999999999999</v>
      </c>
      <c r="J1637" s="217">
        <v>0.41720000000000002</v>
      </c>
      <c r="K1637" s="217">
        <v>0.3755</v>
      </c>
      <c r="L1637" s="217">
        <v>0.34139999999999998</v>
      </c>
      <c r="M1637" s="217">
        <v>0.31290000000000001</v>
      </c>
      <c r="N1637" s="217">
        <v>0.2888</v>
      </c>
      <c r="AV1637" s="217">
        <v>0.35560000000000003</v>
      </c>
      <c r="AW1637" s="217">
        <v>0.32</v>
      </c>
      <c r="AX1637" s="217">
        <v>0.29089999999999999</v>
      </c>
      <c r="AY1637" s="217">
        <v>0.27589999999999998</v>
      </c>
      <c r="AZ1637" s="218"/>
    </row>
    <row r="1638" spans="1:52" x14ac:dyDescent="0.25">
      <c r="A1638" s="215" t="s">
        <v>112</v>
      </c>
      <c r="B1638" s="215" t="s">
        <v>113</v>
      </c>
      <c r="C1638" s="215" t="s">
        <v>114</v>
      </c>
      <c r="D1638" s="215" t="s">
        <v>146</v>
      </c>
      <c r="E1638" s="215"/>
      <c r="F1638" s="216" t="s">
        <v>10</v>
      </c>
      <c r="G1638" s="221" t="s">
        <v>329</v>
      </c>
      <c r="H1638" s="218" t="s">
        <v>49</v>
      </c>
      <c r="I1638" s="218" t="s">
        <v>48</v>
      </c>
      <c r="J1638" s="218" t="s">
        <v>47</v>
      </c>
      <c r="K1638" s="218" t="s">
        <v>46</v>
      </c>
      <c r="L1638" s="218" t="s">
        <v>45</v>
      </c>
      <c r="M1638" s="218" t="s">
        <v>44</v>
      </c>
      <c r="N1638" s="218" t="s">
        <v>43</v>
      </c>
      <c r="O1638" s="218" t="s">
        <v>93</v>
      </c>
      <c r="AV1638" s="317" t="s">
        <v>4037</v>
      </c>
      <c r="AW1638" s="317" t="s">
        <v>4038</v>
      </c>
      <c r="AX1638" s="317" t="s">
        <v>4039</v>
      </c>
      <c r="AY1638" s="317" t="s">
        <v>4040</v>
      </c>
      <c r="AZ1638" s="317" t="s">
        <v>93</v>
      </c>
    </row>
    <row r="1639" spans="1:52" ht="14.5" x14ac:dyDescent="0.25">
      <c r="A1639" s="216" t="s">
        <v>3956</v>
      </c>
      <c r="D1639" s="220"/>
      <c r="G1639" s="215" t="s">
        <v>330</v>
      </c>
    </row>
    <row r="1640" spans="1:52" x14ac:dyDescent="0.25">
      <c r="A1640" s="312"/>
      <c r="B1640" s="312"/>
      <c r="C1640" s="312"/>
      <c r="D1640" s="215"/>
      <c r="E1640" s="312"/>
      <c r="I1640" s="313"/>
      <c r="J1640" s="313"/>
      <c r="K1640" s="313"/>
      <c r="L1640" s="313"/>
      <c r="M1640" s="313"/>
      <c r="N1640" s="313"/>
      <c r="O1640" s="314"/>
    </row>
    <row r="1641" spans="1:52" x14ac:dyDescent="0.25">
      <c r="A1641" s="216" t="s">
        <v>3957</v>
      </c>
      <c r="B1641" s="216" t="s">
        <v>3958</v>
      </c>
      <c r="C1641" s="312" t="s">
        <v>3958</v>
      </c>
      <c r="D1641" s="119" t="s">
        <v>3959</v>
      </c>
      <c r="E1641" s="312" t="s">
        <v>3958</v>
      </c>
      <c r="H1641" s="319">
        <v>63.800000000000004</v>
      </c>
      <c r="I1641" s="318">
        <v>29.94134</v>
      </c>
      <c r="J1641" s="318">
        <v>26.617360000000001</v>
      </c>
      <c r="K1641" s="318">
        <v>23.956900000000001</v>
      </c>
      <c r="L1641" s="318">
        <v>21.781320000000001</v>
      </c>
      <c r="M1641" s="318">
        <v>19.963020000000004</v>
      </c>
      <c r="N1641" s="318">
        <v>18.425440000000002</v>
      </c>
      <c r="O1641" s="216">
        <v>0</v>
      </c>
      <c r="AU1641" s="319">
        <v>63.800000000000004</v>
      </c>
      <c r="AV1641" s="318">
        <v>23.956900000000001</v>
      </c>
      <c r="AW1641" s="318">
        <v>21.781320000000001</v>
      </c>
      <c r="AX1641" s="318">
        <v>19.963020000000004</v>
      </c>
      <c r="AY1641" s="318">
        <v>18.425440000000002</v>
      </c>
      <c r="AZ1641" s="216">
        <v>0</v>
      </c>
    </row>
    <row r="1642" spans="1:52" x14ac:dyDescent="0.25">
      <c r="A1642" s="216" t="s">
        <v>3960</v>
      </c>
      <c r="B1642" s="216" t="s">
        <v>3961</v>
      </c>
      <c r="C1642" s="312" t="s">
        <v>3961</v>
      </c>
      <c r="D1642" s="119" t="s">
        <v>3959</v>
      </c>
      <c r="E1642" s="312" t="s">
        <v>3961</v>
      </c>
      <c r="H1642" s="319">
        <v>37.400000000000006</v>
      </c>
      <c r="I1642" s="318">
        <v>17.551820000000003</v>
      </c>
      <c r="J1642" s="318">
        <v>15.603280000000003</v>
      </c>
      <c r="K1642" s="318">
        <v>14.043700000000003</v>
      </c>
      <c r="L1642" s="318">
        <v>12.768360000000001</v>
      </c>
      <c r="M1642" s="318">
        <v>11.702460000000002</v>
      </c>
      <c r="N1642" s="318">
        <v>10.801120000000001</v>
      </c>
      <c r="O1642" s="216">
        <v>2</v>
      </c>
      <c r="AU1642" s="319">
        <v>37.400000000000006</v>
      </c>
      <c r="AV1642" s="318">
        <v>14.043700000000003</v>
      </c>
      <c r="AW1642" s="318">
        <v>12.768360000000001</v>
      </c>
      <c r="AX1642" s="318">
        <v>11.702460000000002</v>
      </c>
      <c r="AY1642" s="318">
        <v>10.801120000000001</v>
      </c>
      <c r="AZ1642" s="216">
        <v>2</v>
      </c>
    </row>
    <row r="1643" spans="1:52" x14ac:dyDescent="0.25">
      <c r="A1643" s="216" t="s">
        <v>3962</v>
      </c>
      <c r="B1643" s="216" t="s">
        <v>3963</v>
      </c>
      <c r="C1643" s="312" t="s">
        <v>3963</v>
      </c>
      <c r="D1643" s="119" t="s">
        <v>3959</v>
      </c>
      <c r="E1643" s="312" t="s">
        <v>3963</v>
      </c>
      <c r="H1643" s="319">
        <v>167.20000000000002</v>
      </c>
      <c r="I1643" s="318">
        <v>78.46696</v>
      </c>
      <c r="J1643" s="318">
        <v>69.755840000000006</v>
      </c>
      <c r="K1643" s="318">
        <v>62.783600000000007</v>
      </c>
      <c r="L1643" s="318">
        <v>57.082080000000005</v>
      </c>
      <c r="M1643" s="318">
        <v>52.316880000000005</v>
      </c>
      <c r="N1643" s="318">
        <v>48.287360000000007</v>
      </c>
      <c r="O1643" s="216">
        <v>4</v>
      </c>
      <c r="AU1643" s="319">
        <v>167.20000000000002</v>
      </c>
      <c r="AV1643" s="318">
        <v>62.783600000000007</v>
      </c>
      <c r="AW1643" s="318">
        <v>57.082080000000005</v>
      </c>
      <c r="AX1643" s="318">
        <v>52.316880000000005</v>
      </c>
      <c r="AY1643" s="318">
        <v>48.287360000000007</v>
      </c>
      <c r="AZ1643" s="216">
        <v>4</v>
      </c>
    </row>
    <row r="1644" spans="1:52" x14ac:dyDescent="0.25">
      <c r="A1644" s="216" t="s">
        <v>3964</v>
      </c>
      <c r="B1644" s="216" t="s">
        <v>3965</v>
      </c>
      <c r="C1644" s="312" t="s">
        <v>3965</v>
      </c>
      <c r="D1644" s="119" t="s">
        <v>3959</v>
      </c>
      <c r="E1644" s="312" t="s">
        <v>3965</v>
      </c>
      <c r="H1644" s="319">
        <v>258.5</v>
      </c>
      <c r="I1644" s="318">
        <v>121.31404999999999</v>
      </c>
      <c r="J1644" s="318">
        <v>107.84620000000001</v>
      </c>
      <c r="K1644" s="318">
        <v>97.066749999999999</v>
      </c>
      <c r="L1644" s="318">
        <v>88.251899999999992</v>
      </c>
      <c r="M1644" s="318">
        <v>80.89</v>
      </c>
      <c r="N1644" s="318">
        <v>74.66</v>
      </c>
      <c r="O1644" s="216">
        <v>38</v>
      </c>
      <c r="AU1644" s="319">
        <v>258.5</v>
      </c>
      <c r="AV1644" s="318">
        <v>97.066749999999999</v>
      </c>
      <c r="AW1644" s="318">
        <v>88.251899999999992</v>
      </c>
      <c r="AX1644" s="318">
        <v>80.89</v>
      </c>
      <c r="AY1644" s="318">
        <v>74.66</v>
      </c>
      <c r="AZ1644" s="216">
        <v>38</v>
      </c>
    </row>
    <row r="1645" spans="1:52" x14ac:dyDescent="0.25">
      <c r="A1645" s="216" t="s">
        <v>3966</v>
      </c>
      <c r="B1645" s="216" t="s">
        <v>3967</v>
      </c>
      <c r="C1645" s="312" t="s">
        <v>3967</v>
      </c>
      <c r="D1645" s="119" t="s">
        <v>3959</v>
      </c>
      <c r="E1645" s="312" t="s">
        <v>3967</v>
      </c>
      <c r="H1645" s="319">
        <v>258.5</v>
      </c>
      <c r="I1645" s="318">
        <v>121.31404999999999</v>
      </c>
      <c r="J1645" s="318">
        <v>107.84620000000001</v>
      </c>
      <c r="K1645" s="318">
        <v>97.066749999999999</v>
      </c>
      <c r="L1645" s="318">
        <v>88.251899999999992</v>
      </c>
      <c r="M1645" s="318">
        <v>80.89</v>
      </c>
      <c r="N1645" s="318">
        <v>74.66</v>
      </c>
      <c r="O1645" s="216">
        <v>38</v>
      </c>
      <c r="AU1645" s="319">
        <v>258.5</v>
      </c>
      <c r="AV1645" s="318">
        <v>97.066749999999999</v>
      </c>
      <c r="AW1645" s="318">
        <v>88.251899999999992</v>
      </c>
      <c r="AX1645" s="318">
        <v>80.89</v>
      </c>
      <c r="AY1645" s="318">
        <v>74.66</v>
      </c>
      <c r="AZ1645" s="216">
        <v>38</v>
      </c>
    </row>
    <row r="1646" spans="1:52" x14ac:dyDescent="0.25">
      <c r="A1646" s="216" t="s">
        <v>3968</v>
      </c>
      <c r="B1646" s="216" t="s">
        <v>3969</v>
      </c>
      <c r="C1646" s="312" t="s">
        <v>3969</v>
      </c>
      <c r="D1646" s="119" t="s">
        <v>3959</v>
      </c>
      <c r="E1646" s="312" t="s">
        <v>3969</v>
      </c>
      <c r="H1646" s="319">
        <v>430.1</v>
      </c>
      <c r="I1646" s="318">
        <v>201.84593000000001</v>
      </c>
      <c r="J1646" s="318">
        <v>179.43772000000001</v>
      </c>
      <c r="K1646" s="318">
        <v>161.50255000000001</v>
      </c>
      <c r="L1646" s="318">
        <v>146.83614</v>
      </c>
      <c r="M1646" s="318">
        <v>134.57829000000001</v>
      </c>
      <c r="N1646" s="318">
        <v>124.21288000000001</v>
      </c>
      <c r="O1646" s="216">
        <v>11</v>
      </c>
      <c r="AU1646" s="319">
        <v>430.1</v>
      </c>
      <c r="AV1646" s="318">
        <v>161.50255000000001</v>
      </c>
      <c r="AW1646" s="318">
        <v>146.83614</v>
      </c>
      <c r="AX1646" s="318">
        <v>134.57829000000001</v>
      </c>
      <c r="AY1646" s="318">
        <v>124.21288000000001</v>
      </c>
      <c r="AZ1646" s="216">
        <v>11</v>
      </c>
    </row>
    <row r="1647" spans="1:52" x14ac:dyDescent="0.25">
      <c r="A1647" s="216" t="s">
        <v>3970</v>
      </c>
      <c r="B1647" s="216" t="s">
        <v>3971</v>
      </c>
      <c r="C1647" s="312" t="s">
        <v>3971</v>
      </c>
      <c r="D1647" s="119" t="s">
        <v>3959</v>
      </c>
      <c r="E1647" s="312" t="s">
        <v>3971</v>
      </c>
      <c r="H1647" s="319">
        <v>441.1</v>
      </c>
      <c r="I1647" s="318">
        <v>207.00823</v>
      </c>
      <c r="J1647" s="318">
        <v>184.02692000000002</v>
      </c>
      <c r="K1647" s="318">
        <v>165.63305</v>
      </c>
      <c r="L1647" s="318">
        <v>150.59154000000001</v>
      </c>
      <c r="M1647" s="318">
        <v>138.02019000000001</v>
      </c>
      <c r="N1647" s="318">
        <v>127.38968000000001</v>
      </c>
      <c r="O1647" s="216">
        <v>14</v>
      </c>
      <c r="AU1647" s="319">
        <v>441.1</v>
      </c>
      <c r="AV1647" s="318">
        <v>165.63305</v>
      </c>
      <c r="AW1647" s="318">
        <v>150.59154000000001</v>
      </c>
      <c r="AX1647" s="318">
        <v>138.02019000000001</v>
      </c>
      <c r="AY1647" s="318">
        <v>127.38968000000001</v>
      </c>
      <c r="AZ1647" s="216">
        <v>14</v>
      </c>
    </row>
    <row r="1648" spans="1:52" x14ac:dyDescent="0.25">
      <c r="A1648" s="215" t="s">
        <v>4035</v>
      </c>
      <c r="B1648" s="215" t="s">
        <v>4036</v>
      </c>
      <c r="C1648" s="312" t="s">
        <v>4036</v>
      </c>
      <c r="D1648" s="119" t="s">
        <v>3959</v>
      </c>
      <c r="E1648" s="312" t="s">
        <v>4036</v>
      </c>
      <c r="H1648" s="319">
        <v>999.45</v>
      </c>
      <c r="I1648" s="318">
        <v>469.04</v>
      </c>
      <c r="J1648" s="318">
        <v>416.97</v>
      </c>
      <c r="K1648" s="318">
        <v>375.29</v>
      </c>
      <c r="L1648" s="318">
        <v>341.21</v>
      </c>
      <c r="M1648" s="318">
        <v>312.73</v>
      </c>
      <c r="N1648" s="318">
        <v>288.64</v>
      </c>
      <c r="O1648" s="216">
        <v>20</v>
      </c>
      <c r="AU1648" s="319">
        <v>999.45</v>
      </c>
      <c r="AV1648" s="318">
        <v>375.29</v>
      </c>
      <c r="AW1648" s="318">
        <v>341.21</v>
      </c>
      <c r="AX1648" s="318">
        <v>312.73</v>
      </c>
      <c r="AY1648" s="318">
        <v>288.64</v>
      </c>
      <c r="AZ1648" s="216">
        <v>20</v>
      </c>
    </row>
    <row r="1649" spans="1:52" x14ac:dyDescent="0.25">
      <c r="A1649" s="216" t="s">
        <v>3972</v>
      </c>
      <c r="B1649" s="216" t="s">
        <v>3973</v>
      </c>
      <c r="C1649" s="312" t="s">
        <v>3973</v>
      </c>
      <c r="D1649" s="119" t="s">
        <v>3959</v>
      </c>
      <c r="E1649" s="312" t="s">
        <v>3973</v>
      </c>
      <c r="H1649" s="319">
        <v>506.00000000000006</v>
      </c>
      <c r="I1649" s="318">
        <v>237.46580000000003</v>
      </c>
      <c r="J1649" s="318">
        <v>211.10320000000004</v>
      </c>
      <c r="K1649" s="318">
        <v>190.00300000000001</v>
      </c>
      <c r="L1649" s="318">
        <v>172.7484</v>
      </c>
      <c r="M1649" s="318">
        <v>158.32740000000001</v>
      </c>
      <c r="N1649" s="318">
        <v>146.1328</v>
      </c>
      <c r="O1649" s="216">
        <v>25</v>
      </c>
      <c r="AU1649" s="319">
        <v>506.00000000000006</v>
      </c>
      <c r="AV1649" s="318">
        <v>190.00300000000001</v>
      </c>
      <c r="AW1649" s="318">
        <v>172.7484</v>
      </c>
      <c r="AX1649" s="318">
        <v>158.32740000000001</v>
      </c>
      <c r="AY1649" s="318">
        <v>146.1328</v>
      </c>
      <c r="AZ1649" s="216">
        <v>25</v>
      </c>
    </row>
    <row r="1650" spans="1:52" x14ac:dyDescent="0.25">
      <c r="A1650" s="215" t="s">
        <v>3974</v>
      </c>
      <c r="B1650" s="216" t="s">
        <v>3975</v>
      </c>
      <c r="C1650" s="312" t="s">
        <v>3975</v>
      </c>
      <c r="D1650" s="119" t="s">
        <v>3959</v>
      </c>
      <c r="E1650" s="312" t="s">
        <v>3975</v>
      </c>
      <c r="H1650" s="319">
        <v>1251.25</v>
      </c>
      <c r="I1650" s="318">
        <v>587.21162500000003</v>
      </c>
      <c r="J1650" s="318">
        <v>522.02150000000006</v>
      </c>
      <c r="K1650" s="318">
        <v>469.84437500000001</v>
      </c>
      <c r="L1650" s="318">
        <v>427.17674999999997</v>
      </c>
      <c r="M1650" s="318">
        <v>391.51612499999999</v>
      </c>
      <c r="N1650" s="318">
        <v>361.36099999999999</v>
      </c>
      <c r="O1650" s="216">
        <v>24</v>
      </c>
      <c r="AU1650" s="319">
        <v>1251.25</v>
      </c>
      <c r="AV1650" s="318">
        <v>469.84437500000001</v>
      </c>
      <c r="AW1650" s="318">
        <v>427.17674999999997</v>
      </c>
      <c r="AX1650" s="318">
        <v>391.51612499999999</v>
      </c>
      <c r="AY1650" s="318">
        <v>361.36099999999999</v>
      </c>
      <c r="AZ1650" s="216">
        <v>24</v>
      </c>
    </row>
    <row r="1651" spans="1:52" x14ac:dyDescent="0.25">
      <c r="A1651" s="215" t="s">
        <v>3976</v>
      </c>
      <c r="B1651" s="216" t="s">
        <v>3977</v>
      </c>
      <c r="C1651" s="312" t="s">
        <v>3977</v>
      </c>
      <c r="D1651" s="119" t="s">
        <v>3959</v>
      </c>
      <c r="E1651" s="312" t="s">
        <v>3977</v>
      </c>
      <c r="H1651" s="319">
        <v>471.90000000000003</v>
      </c>
      <c r="I1651" s="318">
        <v>221.46267</v>
      </c>
      <c r="J1651" s="318">
        <v>196.87668000000002</v>
      </c>
      <c r="K1651" s="318">
        <v>177.19845000000001</v>
      </c>
      <c r="L1651" s="318">
        <v>161.10666000000001</v>
      </c>
      <c r="M1651" s="318">
        <v>147.65751</v>
      </c>
      <c r="N1651" s="318">
        <v>136.29</v>
      </c>
      <c r="O1651" s="216">
        <v>23.5</v>
      </c>
      <c r="AU1651" s="319">
        <v>471.90000000000003</v>
      </c>
      <c r="AV1651" s="318">
        <v>177.19845000000001</v>
      </c>
      <c r="AW1651" s="318">
        <v>161.10666000000001</v>
      </c>
      <c r="AX1651" s="318">
        <v>147.65751</v>
      </c>
      <c r="AY1651" s="318">
        <v>136.29</v>
      </c>
      <c r="AZ1651" s="216">
        <v>23.5</v>
      </c>
    </row>
    <row r="1652" spans="1:52" x14ac:dyDescent="0.25">
      <c r="A1652" s="215" t="s">
        <v>3978</v>
      </c>
      <c r="B1652" s="216" t="s">
        <v>3979</v>
      </c>
      <c r="C1652" s="312" t="s">
        <v>3979</v>
      </c>
      <c r="D1652" s="119" t="s">
        <v>3959</v>
      </c>
      <c r="E1652" s="312" t="s">
        <v>3979</v>
      </c>
      <c r="H1652" s="319">
        <v>471.9</v>
      </c>
      <c r="I1652" s="318">
        <v>221.32</v>
      </c>
      <c r="J1652" s="318">
        <v>196.78</v>
      </c>
      <c r="K1652" s="318">
        <v>176.96</v>
      </c>
      <c r="L1652" s="318">
        <v>160.91999999999999</v>
      </c>
      <c r="M1652" s="318">
        <v>147.22999999999999</v>
      </c>
      <c r="N1652" s="318">
        <v>135.91</v>
      </c>
      <c r="O1652" s="216">
        <v>20.5</v>
      </c>
      <c r="AU1652" s="319">
        <v>471.9</v>
      </c>
      <c r="AV1652" s="318">
        <v>176.96</v>
      </c>
      <c r="AW1652" s="318">
        <v>160.91999999999999</v>
      </c>
      <c r="AX1652" s="318">
        <v>147.22999999999999</v>
      </c>
      <c r="AY1652" s="318">
        <v>135.91</v>
      </c>
      <c r="AZ1652" s="216">
        <v>20.5</v>
      </c>
    </row>
    <row r="1653" spans="1:52" x14ac:dyDescent="0.25">
      <c r="A1653" s="215" t="s">
        <v>3980</v>
      </c>
      <c r="B1653" s="216" t="s">
        <v>3981</v>
      </c>
      <c r="C1653" s="312" t="s">
        <v>3981</v>
      </c>
      <c r="D1653" s="119" t="s">
        <v>3959</v>
      </c>
      <c r="E1653" s="312" t="s">
        <v>3981</v>
      </c>
      <c r="H1653" s="319">
        <v>616</v>
      </c>
      <c r="I1653" s="318">
        <v>289.08879999999999</v>
      </c>
      <c r="J1653" s="318">
        <v>256.99520000000001</v>
      </c>
      <c r="K1653" s="318">
        <v>231.30799999999999</v>
      </c>
      <c r="L1653" s="318">
        <v>210.30239999999998</v>
      </c>
      <c r="M1653" s="318">
        <v>192.74639999999999</v>
      </c>
      <c r="N1653" s="318">
        <v>177.9008</v>
      </c>
      <c r="O1653" s="216">
        <v>21.1</v>
      </c>
      <c r="AU1653" s="319">
        <v>616</v>
      </c>
      <c r="AV1653" s="318">
        <v>231.30799999999999</v>
      </c>
      <c r="AW1653" s="318">
        <v>210.30239999999998</v>
      </c>
      <c r="AX1653" s="318">
        <v>192.74639999999999</v>
      </c>
      <c r="AY1653" s="318">
        <v>177.9008</v>
      </c>
      <c r="AZ1653" s="216">
        <v>21.1</v>
      </c>
    </row>
    <row r="1654" spans="1:52" x14ac:dyDescent="0.25">
      <c r="A1654" s="215" t="s">
        <v>3982</v>
      </c>
      <c r="B1654" s="216" t="s">
        <v>3983</v>
      </c>
      <c r="C1654" s="312" t="s">
        <v>3983</v>
      </c>
      <c r="D1654" s="119" t="s">
        <v>3959</v>
      </c>
      <c r="E1654" s="312" t="s">
        <v>3983</v>
      </c>
      <c r="H1654" s="319">
        <v>643.5</v>
      </c>
      <c r="I1654" s="318">
        <v>302</v>
      </c>
      <c r="J1654" s="318">
        <v>268.46820000000002</v>
      </c>
      <c r="K1654" s="318">
        <v>241.63425000000001</v>
      </c>
      <c r="L1654" s="318">
        <v>219.6909</v>
      </c>
      <c r="M1654" s="318">
        <v>201.35115000000002</v>
      </c>
      <c r="N1654" s="318">
        <v>185.84280000000001</v>
      </c>
      <c r="O1654" s="313">
        <v>22.35</v>
      </c>
      <c r="AU1654" s="319">
        <v>643.5</v>
      </c>
      <c r="AV1654" s="318">
        <v>241.63425000000001</v>
      </c>
      <c r="AW1654" s="318">
        <v>219.6909</v>
      </c>
      <c r="AX1654" s="318">
        <v>201.35115000000002</v>
      </c>
      <c r="AY1654" s="318">
        <v>185.84280000000001</v>
      </c>
      <c r="AZ1654" s="313">
        <v>22.35</v>
      </c>
    </row>
    <row r="1655" spans="1:52" x14ac:dyDescent="0.25">
      <c r="A1655" s="215" t="s">
        <v>3984</v>
      </c>
      <c r="B1655" s="216" t="s">
        <v>3985</v>
      </c>
      <c r="C1655" s="312" t="s">
        <v>3985</v>
      </c>
      <c r="D1655" s="119" t="s">
        <v>3959</v>
      </c>
      <c r="E1655" s="312" t="s">
        <v>3985</v>
      </c>
      <c r="H1655" s="319">
        <v>826.1</v>
      </c>
      <c r="I1655" s="318">
        <v>387.68873000000002</v>
      </c>
      <c r="J1655" s="318">
        <v>344.64892000000003</v>
      </c>
      <c r="K1655" s="318">
        <v>310.20055000000002</v>
      </c>
      <c r="L1655" s="318">
        <v>282.03053999999997</v>
      </c>
      <c r="M1655" s="318">
        <v>258.48669000000001</v>
      </c>
      <c r="N1655" s="318">
        <v>238.57768000000002</v>
      </c>
      <c r="O1655" s="313">
        <v>24.5</v>
      </c>
      <c r="AU1655" s="319">
        <v>826.1</v>
      </c>
      <c r="AV1655" s="318">
        <v>310.20055000000002</v>
      </c>
      <c r="AW1655" s="318">
        <v>282.03053999999997</v>
      </c>
      <c r="AX1655" s="318">
        <v>258.48669000000001</v>
      </c>
      <c r="AY1655" s="318">
        <v>238.57768000000002</v>
      </c>
      <c r="AZ1655" s="313">
        <v>24.5</v>
      </c>
    </row>
    <row r="1656" spans="1:52" x14ac:dyDescent="0.25">
      <c r="A1656" s="215" t="s">
        <v>3986</v>
      </c>
      <c r="B1656" s="216" t="s">
        <v>3987</v>
      </c>
      <c r="C1656" s="312" t="s">
        <v>3987</v>
      </c>
      <c r="D1656" s="119" t="s">
        <v>3959</v>
      </c>
      <c r="E1656" s="312" t="s">
        <v>3987</v>
      </c>
      <c r="H1656" s="319">
        <v>906.40000000000009</v>
      </c>
      <c r="I1656" s="318">
        <v>425.37352000000004</v>
      </c>
      <c r="J1656" s="318">
        <v>378.15008000000006</v>
      </c>
      <c r="K1656" s="318">
        <v>340.35320000000002</v>
      </c>
      <c r="L1656" s="318">
        <v>309.45</v>
      </c>
      <c r="M1656" s="318">
        <v>283.61256000000003</v>
      </c>
      <c r="N1656" s="318">
        <v>261.76832000000002</v>
      </c>
      <c r="O1656" s="313">
        <v>28</v>
      </c>
      <c r="AU1656" s="319">
        <v>906.40000000000009</v>
      </c>
      <c r="AV1656" s="318">
        <v>340.35320000000002</v>
      </c>
      <c r="AW1656" s="318">
        <v>309.45</v>
      </c>
      <c r="AX1656" s="318">
        <v>283.61256000000003</v>
      </c>
      <c r="AY1656" s="318">
        <v>261.76832000000002</v>
      </c>
      <c r="AZ1656" s="313">
        <v>28</v>
      </c>
    </row>
    <row r="1657" spans="1:52" x14ac:dyDescent="0.25">
      <c r="A1657" s="215" t="s">
        <v>3988</v>
      </c>
      <c r="B1657" s="216" t="s">
        <v>3989</v>
      </c>
      <c r="C1657" s="312" t="s">
        <v>3989</v>
      </c>
      <c r="D1657" s="119" t="s">
        <v>3959</v>
      </c>
      <c r="E1657" s="312" t="s">
        <v>3989</v>
      </c>
      <c r="H1657" s="319">
        <v>1065.9000000000001</v>
      </c>
      <c r="I1657" s="318">
        <v>500.22687000000002</v>
      </c>
      <c r="J1657" s="318">
        <v>444.69348000000008</v>
      </c>
      <c r="K1657" s="318">
        <v>400.24545000000006</v>
      </c>
      <c r="L1657" s="318">
        <v>363.89825999999999</v>
      </c>
      <c r="M1657" s="318">
        <v>333.52011000000005</v>
      </c>
      <c r="N1657" s="318">
        <v>307.83192000000003</v>
      </c>
      <c r="O1657" s="313">
        <v>23.01</v>
      </c>
      <c r="AU1657" s="319">
        <v>1065.9000000000001</v>
      </c>
      <c r="AV1657" s="318">
        <v>400.24545000000006</v>
      </c>
      <c r="AW1657" s="318">
        <v>363.89825999999999</v>
      </c>
      <c r="AX1657" s="318">
        <v>333.52011000000005</v>
      </c>
      <c r="AY1657" s="318">
        <v>307.83192000000003</v>
      </c>
      <c r="AZ1657" s="313">
        <v>23.01</v>
      </c>
    </row>
    <row r="1658" spans="1:52" x14ac:dyDescent="0.25">
      <c r="A1658" s="215" t="s">
        <v>3990</v>
      </c>
      <c r="B1658" s="216" t="s">
        <v>3991</v>
      </c>
      <c r="C1658" s="312" t="s">
        <v>3991</v>
      </c>
      <c r="D1658" s="119" t="s">
        <v>3959</v>
      </c>
      <c r="E1658" s="312" t="s">
        <v>3991</v>
      </c>
      <c r="H1658" s="319">
        <v>1218.8000000000002</v>
      </c>
      <c r="I1658" s="318">
        <v>571.98284000000012</v>
      </c>
      <c r="J1658" s="318">
        <v>508.48336000000012</v>
      </c>
      <c r="K1658" s="318">
        <v>457.65940000000006</v>
      </c>
      <c r="L1658" s="318">
        <v>416.09832000000006</v>
      </c>
      <c r="M1658" s="318">
        <v>381.36252000000007</v>
      </c>
      <c r="N1658" s="318">
        <v>351.98944000000006</v>
      </c>
      <c r="O1658" s="313">
        <v>31.46</v>
      </c>
      <c r="AU1658" s="319">
        <v>1218.8000000000002</v>
      </c>
      <c r="AV1658" s="318">
        <v>457.65940000000006</v>
      </c>
      <c r="AW1658" s="318">
        <v>416.09832000000006</v>
      </c>
      <c r="AX1658" s="318">
        <v>381.36252000000007</v>
      </c>
      <c r="AY1658" s="318">
        <v>351.98944000000006</v>
      </c>
      <c r="AZ1658" s="313">
        <v>31.46</v>
      </c>
    </row>
    <row r="1659" spans="1:52" x14ac:dyDescent="0.25">
      <c r="A1659" s="215" t="s">
        <v>3992</v>
      </c>
      <c r="B1659" s="216" t="s">
        <v>3993</v>
      </c>
      <c r="C1659" s="312" t="s">
        <v>3993</v>
      </c>
      <c r="D1659" s="119" t="s">
        <v>3959</v>
      </c>
      <c r="E1659" s="312" t="s">
        <v>3993</v>
      </c>
      <c r="H1659" s="319">
        <v>1595.0000000000002</v>
      </c>
      <c r="I1659" s="318">
        <v>748.53350000000012</v>
      </c>
      <c r="J1659" s="318">
        <v>665.43400000000008</v>
      </c>
      <c r="K1659" s="318">
        <v>598.92250000000013</v>
      </c>
      <c r="L1659" s="318">
        <v>544.53300000000002</v>
      </c>
      <c r="M1659" s="318">
        <v>499.07550000000009</v>
      </c>
      <c r="N1659" s="318">
        <v>460.63600000000008</v>
      </c>
      <c r="O1659" s="313">
        <v>41.49</v>
      </c>
      <c r="AU1659" s="319">
        <v>1595.0000000000002</v>
      </c>
      <c r="AV1659" s="318">
        <v>598.92250000000013</v>
      </c>
      <c r="AW1659" s="318">
        <v>544.53300000000002</v>
      </c>
      <c r="AX1659" s="318">
        <v>499.07550000000009</v>
      </c>
      <c r="AY1659" s="318">
        <v>460.63600000000008</v>
      </c>
      <c r="AZ1659" s="313">
        <v>41.49</v>
      </c>
    </row>
    <row r="1660" spans="1:52" x14ac:dyDescent="0.25">
      <c r="A1660" s="215" t="s">
        <v>3994</v>
      </c>
      <c r="B1660" s="216" t="s">
        <v>3995</v>
      </c>
      <c r="C1660" s="312" t="s">
        <v>3995</v>
      </c>
      <c r="D1660" s="119" t="s">
        <v>3959</v>
      </c>
      <c r="E1660" s="312" t="s">
        <v>3995</v>
      </c>
      <c r="H1660" s="319">
        <v>1919.5000000000002</v>
      </c>
      <c r="I1660" s="318">
        <v>900.82135000000005</v>
      </c>
      <c r="J1660" s="318">
        <v>800.81540000000007</v>
      </c>
      <c r="K1660" s="318">
        <v>720.7722500000001</v>
      </c>
      <c r="L1660" s="318">
        <v>655.31730000000005</v>
      </c>
      <c r="M1660" s="318">
        <v>600.61155000000008</v>
      </c>
      <c r="N1660" s="318">
        <v>554.35160000000008</v>
      </c>
      <c r="O1660" s="313">
        <v>52.25</v>
      </c>
      <c r="AU1660" s="319">
        <v>1919.5000000000002</v>
      </c>
      <c r="AV1660" s="318">
        <v>720.7722500000001</v>
      </c>
      <c r="AW1660" s="318">
        <v>655.31730000000005</v>
      </c>
      <c r="AX1660" s="318">
        <v>600.61155000000008</v>
      </c>
      <c r="AY1660" s="318">
        <v>554.35160000000008</v>
      </c>
      <c r="AZ1660" s="313">
        <v>52.25</v>
      </c>
    </row>
    <row r="1661" spans="1:52" x14ac:dyDescent="0.25">
      <c r="A1661" s="316" t="s">
        <v>4001</v>
      </c>
      <c r="C1661" s="312" t="s">
        <v>17</v>
      </c>
      <c r="D1661" s="215" t="s">
        <v>3959</v>
      </c>
      <c r="E1661" s="312" t="s">
        <v>17</v>
      </c>
      <c r="F1661" s="216" t="s">
        <v>3996</v>
      </c>
      <c r="H1661" s="216">
        <v>80</v>
      </c>
      <c r="I1661" s="313">
        <v>37.543999999999997</v>
      </c>
      <c r="J1661" s="313">
        <v>33.376000000000005</v>
      </c>
      <c r="K1661" s="313">
        <v>30.04</v>
      </c>
      <c r="L1661" s="313">
        <v>27.311999999999998</v>
      </c>
      <c r="M1661" s="313">
        <v>25.032</v>
      </c>
      <c r="N1661" s="313">
        <v>23.103999999999999</v>
      </c>
      <c r="AU1661" s="216">
        <v>247.88</v>
      </c>
      <c r="AV1661" s="313">
        <v>88.15</v>
      </c>
      <c r="AW1661" s="313">
        <v>79.319999999999993</v>
      </c>
      <c r="AX1661" s="313">
        <v>72.11</v>
      </c>
      <c r="AY1661" s="313">
        <v>68.39</v>
      </c>
    </row>
    <row r="1662" spans="1:52" x14ac:dyDescent="0.25">
      <c r="A1662" s="316" t="s">
        <v>4002</v>
      </c>
      <c r="C1662" s="312" t="s">
        <v>18</v>
      </c>
      <c r="D1662" s="215" t="s">
        <v>3959</v>
      </c>
      <c r="E1662" s="312" t="s">
        <v>18</v>
      </c>
      <c r="F1662" s="216" t="s">
        <v>3996</v>
      </c>
      <c r="H1662" s="216">
        <v>80</v>
      </c>
      <c r="I1662" s="313">
        <v>37.543999999999997</v>
      </c>
      <c r="J1662" s="313">
        <v>33.376000000000005</v>
      </c>
      <c r="K1662" s="313">
        <v>30.04</v>
      </c>
      <c r="L1662" s="313">
        <v>27.311999999999998</v>
      </c>
      <c r="M1662" s="313">
        <v>25.032</v>
      </c>
      <c r="N1662" s="313">
        <v>23.103999999999999</v>
      </c>
      <c r="AU1662" s="216">
        <v>253.19</v>
      </c>
      <c r="AV1662" s="313">
        <v>90.03</v>
      </c>
      <c r="AW1662" s="313">
        <v>81.02</v>
      </c>
      <c r="AX1662" s="313">
        <v>73.650000000000006</v>
      </c>
      <c r="AY1662" s="313">
        <v>69.86</v>
      </c>
    </row>
    <row r="1663" spans="1:52" x14ac:dyDescent="0.25">
      <c r="A1663" s="316" t="s">
        <v>4003</v>
      </c>
      <c r="C1663" s="312" t="s">
        <v>52</v>
      </c>
      <c r="D1663" s="215" t="s">
        <v>3959</v>
      </c>
      <c r="E1663" s="312" t="s">
        <v>52</v>
      </c>
      <c r="F1663" s="216" t="s">
        <v>3996</v>
      </c>
      <c r="H1663" s="216">
        <v>80</v>
      </c>
      <c r="I1663" s="313">
        <v>37.543999999999997</v>
      </c>
      <c r="J1663" s="313">
        <v>33.376000000000005</v>
      </c>
      <c r="K1663" s="313">
        <v>30.04</v>
      </c>
      <c r="L1663" s="313">
        <v>27.311999999999998</v>
      </c>
      <c r="M1663" s="313">
        <v>25.032</v>
      </c>
      <c r="N1663" s="313">
        <v>23.103999999999999</v>
      </c>
      <c r="AU1663" s="216">
        <v>263.81</v>
      </c>
      <c r="AV1663" s="313">
        <v>93.81</v>
      </c>
      <c r="AW1663" s="313">
        <v>84.42</v>
      </c>
      <c r="AX1663" s="313">
        <v>76.739999999999995</v>
      </c>
      <c r="AY1663" s="313">
        <v>72.790000000000006</v>
      </c>
    </row>
    <row r="1664" spans="1:52" x14ac:dyDescent="0.25">
      <c r="A1664" s="316" t="s">
        <v>4004</v>
      </c>
      <c r="C1664" s="312" t="s">
        <v>684</v>
      </c>
      <c r="D1664" s="215"/>
      <c r="E1664" s="312" t="s">
        <v>684</v>
      </c>
      <c r="I1664" s="313"/>
      <c r="J1664" s="313"/>
      <c r="K1664" s="313"/>
      <c r="L1664" s="313"/>
      <c r="M1664" s="313"/>
      <c r="N1664" s="313"/>
      <c r="AU1664" s="216">
        <v>269.13</v>
      </c>
      <c r="AV1664" s="313">
        <v>95.7</v>
      </c>
      <c r="AW1664" s="313">
        <v>86.12</v>
      </c>
      <c r="AX1664" s="313">
        <v>78.290000000000006</v>
      </c>
      <c r="AY1664" s="313">
        <v>74.25</v>
      </c>
    </row>
    <row r="1665" spans="1:51" x14ac:dyDescent="0.25">
      <c r="A1665" s="316" t="s">
        <v>4005</v>
      </c>
      <c r="C1665" s="312" t="s">
        <v>305</v>
      </c>
      <c r="D1665" s="215" t="s">
        <v>3959</v>
      </c>
      <c r="E1665" s="312" t="s">
        <v>305</v>
      </c>
      <c r="F1665" s="216" t="s">
        <v>3996</v>
      </c>
      <c r="H1665" s="216">
        <v>80</v>
      </c>
      <c r="I1665" s="313">
        <v>37.543999999999997</v>
      </c>
      <c r="J1665" s="313">
        <v>33.376000000000005</v>
      </c>
      <c r="K1665" s="313">
        <v>30.04</v>
      </c>
      <c r="L1665" s="313">
        <v>27.311999999999998</v>
      </c>
      <c r="M1665" s="313">
        <v>25.032</v>
      </c>
      <c r="N1665" s="313">
        <v>23.103999999999999</v>
      </c>
      <c r="AU1665" s="216">
        <v>285.06</v>
      </c>
      <c r="AV1665" s="313">
        <v>101.37</v>
      </c>
      <c r="AW1665" s="313">
        <v>91.22</v>
      </c>
      <c r="AX1665" s="313">
        <v>82.29</v>
      </c>
      <c r="AY1665" s="313">
        <v>78.650000000000006</v>
      </c>
    </row>
  </sheetData>
  <sortState ref="A3858:L4100">
    <sortCondition ref="A3858:A4100"/>
  </sortState>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5:ED145"/>
  <sheetViews>
    <sheetView showGridLines="0" topLeftCell="A21" workbookViewId="0">
      <selection activeCell="AY58" sqref="AY58"/>
    </sheetView>
  </sheetViews>
  <sheetFormatPr defaultColWidth="2.6328125" defaultRowHeight="12.5" x14ac:dyDescent="0.25"/>
  <cols>
    <col min="1" max="1" width="2.54296875" style="1" customWidth="1"/>
    <col min="2" max="20" width="2.6328125" style="1" customWidth="1"/>
    <col min="21" max="21" width="2.6328125" style="2" customWidth="1"/>
    <col min="22" max="41" width="2.6328125" style="1" customWidth="1"/>
    <col min="42" max="53" width="7.90625" style="1" customWidth="1"/>
    <col min="54" max="56" width="8.453125" style="1" bestFit="1" customWidth="1"/>
    <col min="57" max="63" width="7.90625" style="1" customWidth="1"/>
    <col min="64" max="155" width="2.6328125" style="1" customWidth="1"/>
    <col min="156" max="16384" width="2.6328125" style="1"/>
  </cols>
  <sheetData>
    <row r="5" spans="1:134" ht="14.25" customHeight="1" x14ac:dyDescent="0.25">
      <c r="A5" s="450"/>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P5" s="1" t="s">
        <v>75</v>
      </c>
      <c r="AQ5" s="1" t="s">
        <v>75</v>
      </c>
      <c r="AR5" s="1" t="s">
        <v>75</v>
      </c>
      <c r="AU5" s="98"/>
    </row>
    <row r="6" spans="1:134" ht="21.9" customHeight="1" x14ac:dyDescent="0.25">
      <c r="A6" s="25"/>
      <c r="B6" s="451" t="s">
        <v>321</v>
      </c>
      <c r="C6" s="451"/>
      <c r="D6" s="451"/>
      <c r="E6" s="451"/>
      <c r="F6" s="451"/>
      <c r="G6" s="451"/>
      <c r="H6" s="451"/>
      <c r="I6" s="451"/>
      <c r="J6" s="451"/>
      <c r="K6" s="451"/>
      <c r="L6" s="451"/>
      <c r="M6" s="451"/>
      <c r="N6" s="451"/>
      <c r="O6" s="451"/>
      <c r="P6" s="451"/>
      <c r="Q6" s="451"/>
      <c r="R6" s="451"/>
      <c r="S6" s="451"/>
      <c r="T6" s="452"/>
      <c r="U6" s="452"/>
      <c r="V6" s="452"/>
      <c r="W6" s="452"/>
      <c r="X6" s="452"/>
      <c r="Y6" s="452"/>
      <c r="Z6" s="452"/>
      <c r="AA6" s="452"/>
      <c r="AB6" s="452"/>
      <c r="AC6" s="452"/>
      <c r="AD6" s="452"/>
      <c r="AE6" s="452"/>
      <c r="AF6" s="452"/>
      <c r="AG6" s="452"/>
      <c r="AH6" s="452"/>
      <c r="AI6" s="452"/>
      <c r="AJ6" s="452"/>
      <c r="AK6" s="452"/>
      <c r="AL6" s="25"/>
      <c r="AU6" s="98"/>
    </row>
    <row r="7" spans="1:134" ht="2.15" customHeight="1" x14ac:dyDescent="0.25">
      <c r="A7" s="25"/>
      <c r="B7" s="328"/>
      <c r="C7" s="328"/>
      <c r="D7" s="328"/>
      <c r="E7" s="328"/>
      <c r="F7" s="328"/>
      <c r="G7" s="328"/>
      <c r="H7" s="328"/>
      <c r="I7" s="328"/>
      <c r="J7" s="328"/>
      <c r="K7" s="328"/>
      <c r="L7" s="328"/>
      <c r="M7" s="328"/>
      <c r="N7" s="328"/>
      <c r="O7" s="328"/>
      <c r="P7" s="328"/>
      <c r="Q7" s="328"/>
      <c r="R7" s="328"/>
      <c r="S7" s="328"/>
      <c r="T7" s="329"/>
      <c r="U7" s="329"/>
      <c r="V7" s="329"/>
      <c r="W7" s="329"/>
      <c r="X7" s="329"/>
      <c r="Y7" s="329"/>
      <c r="Z7" s="329"/>
      <c r="AA7" s="329"/>
      <c r="AB7" s="329"/>
      <c r="AC7" s="329"/>
      <c r="AD7" s="329"/>
      <c r="AE7" s="329"/>
      <c r="AF7" s="329"/>
      <c r="AG7" s="329"/>
      <c r="AH7" s="329"/>
      <c r="AI7" s="329"/>
      <c r="AJ7" s="329"/>
      <c r="AK7" s="329"/>
      <c r="AL7" s="25"/>
      <c r="BO7" s="1" t="s">
        <v>78</v>
      </c>
      <c r="BX7" s="1" t="s">
        <v>79</v>
      </c>
    </row>
    <row r="8" spans="1:134" ht="12" customHeight="1" x14ac:dyDescent="0.25">
      <c r="A8" s="25"/>
      <c r="B8" s="330" t="s">
        <v>322</v>
      </c>
      <c r="C8" s="330"/>
      <c r="D8" s="330"/>
      <c r="E8" s="330"/>
      <c r="F8" s="330"/>
      <c r="G8" s="330"/>
      <c r="H8" s="330"/>
      <c r="I8" s="330"/>
      <c r="J8" s="330"/>
      <c r="K8" s="330"/>
      <c r="L8" s="330"/>
      <c r="M8" s="330"/>
      <c r="N8" s="330"/>
      <c r="O8" s="330"/>
      <c r="P8" s="330"/>
      <c r="Q8" s="330"/>
      <c r="R8" s="330"/>
      <c r="S8" s="330"/>
      <c r="T8" s="331"/>
      <c r="U8" s="331"/>
      <c r="V8" s="331"/>
      <c r="W8" s="331"/>
      <c r="X8" s="331"/>
      <c r="Y8" s="331"/>
      <c r="Z8" s="331"/>
      <c r="AA8" s="331"/>
      <c r="AB8" s="331"/>
      <c r="AC8" s="331"/>
      <c r="AD8" s="331"/>
      <c r="AE8" s="331"/>
      <c r="AF8" s="331"/>
      <c r="AG8" s="331"/>
      <c r="AH8" s="331"/>
      <c r="AI8" s="331"/>
      <c r="AJ8" s="331"/>
      <c r="AK8" s="331"/>
      <c r="AL8" s="25"/>
      <c r="AU8" s="98"/>
    </row>
    <row r="9" spans="1:134" x14ac:dyDescent="0.25">
      <c r="S9" s="26"/>
      <c r="Z9" s="453" t="s">
        <v>41</v>
      </c>
      <c r="AA9" s="454"/>
      <c r="AB9" s="454"/>
      <c r="AC9" s="454"/>
      <c r="AD9" s="454"/>
      <c r="AE9" s="454"/>
      <c r="AF9" s="454"/>
      <c r="AG9" s="454"/>
      <c r="AH9" s="454"/>
      <c r="AI9" s="454"/>
      <c r="AJ9" s="454"/>
      <c r="AK9" s="454"/>
      <c r="AL9" s="454"/>
      <c r="AU9" s="98" t="s">
        <v>412</v>
      </c>
      <c r="AW9" s="1" t="s">
        <v>323</v>
      </c>
      <c r="AX9" s="1" t="s">
        <v>324</v>
      </c>
      <c r="BC9" s="98"/>
      <c r="BE9" s="98"/>
      <c r="BO9" s="79"/>
      <c r="BP9" s="79"/>
      <c r="CG9" s="98" t="s">
        <v>125</v>
      </c>
      <c r="CJ9" s="98" t="s">
        <v>139</v>
      </c>
      <c r="CN9" s="98" t="s">
        <v>128</v>
      </c>
      <c r="CS9" s="98" t="s">
        <v>129</v>
      </c>
      <c r="CV9" s="98" t="s">
        <v>141</v>
      </c>
      <c r="CZ9" s="98" t="s">
        <v>132</v>
      </c>
      <c r="DE9" s="98" t="s">
        <v>133</v>
      </c>
      <c r="DI9" s="98" t="s">
        <v>143</v>
      </c>
      <c r="DN9" s="98" t="s">
        <v>134</v>
      </c>
      <c r="DT9" s="98" t="s">
        <v>138</v>
      </c>
      <c r="ED9" s="98" t="s">
        <v>364</v>
      </c>
    </row>
    <row r="10" spans="1:134" x14ac:dyDescent="0.25">
      <c r="C10" s="455" t="s">
        <v>73</v>
      </c>
      <c r="D10" s="456"/>
      <c r="E10" s="456"/>
      <c r="F10" s="456"/>
      <c r="G10" s="456"/>
      <c r="H10" s="457"/>
      <c r="I10" s="457"/>
      <c r="J10" s="457"/>
      <c r="K10" s="457"/>
      <c r="L10" s="457"/>
      <c r="M10" s="457"/>
      <c r="N10" s="457"/>
      <c r="O10" s="457"/>
      <c r="P10" s="457"/>
      <c r="Q10" s="457"/>
      <c r="R10" s="457"/>
      <c r="S10" s="457"/>
      <c r="V10" s="95"/>
      <c r="W10" s="95"/>
      <c r="X10" s="95"/>
      <c r="Y10" s="49"/>
      <c r="Z10" s="50" t="s">
        <v>83</v>
      </c>
      <c r="AA10" s="51"/>
      <c r="AB10" s="51"/>
      <c r="AC10" s="35"/>
      <c r="AD10" s="51"/>
      <c r="AE10" s="51"/>
      <c r="AF10" s="51"/>
      <c r="AG10" s="51"/>
      <c r="AH10" s="51"/>
      <c r="AI10" s="51"/>
      <c r="AJ10" s="458"/>
      <c r="AK10" s="458"/>
      <c r="AL10" s="459"/>
      <c r="AP10" s="79" t="s">
        <v>76</v>
      </c>
      <c r="AU10" s="98" t="s">
        <v>407</v>
      </c>
      <c r="AW10" s="1" t="s">
        <v>324</v>
      </c>
      <c r="AX10" s="1" t="s">
        <v>327</v>
      </c>
      <c r="BC10" s="98"/>
      <c r="BO10" s="79"/>
      <c r="BP10" s="81"/>
      <c r="BX10" s="34" t="s">
        <v>122</v>
      </c>
      <c r="CG10" s="98" t="s">
        <v>140</v>
      </c>
      <c r="CJ10" s="98" t="s">
        <v>126</v>
      </c>
      <c r="CS10" s="98" t="s">
        <v>142</v>
      </c>
      <c r="CV10" s="98" t="s">
        <v>130</v>
      </c>
      <c r="DE10" s="98" t="s">
        <v>404</v>
      </c>
      <c r="DI10" s="98" t="s">
        <v>301</v>
      </c>
      <c r="DT10" s="98" t="s">
        <v>403</v>
      </c>
    </row>
    <row r="11" spans="1:134" x14ac:dyDescent="0.25">
      <c r="F11" s="460"/>
      <c r="G11" s="457"/>
      <c r="H11" s="461"/>
      <c r="I11" s="461"/>
      <c r="J11" s="461"/>
      <c r="K11" s="461"/>
      <c r="L11" s="461"/>
      <c r="M11" s="461"/>
      <c r="N11" s="461"/>
      <c r="O11" s="461"/>
      <c r="P11" s="461"/>
      <c r="Q11" s="461"/>
      <c r="R11" s="461"/>
      <c r="S11" s="461"/>
      <c r="Y11" s="49"/>
      <c r="Z11" s="52" t="s">
        <v>84</v>
      </c>
      <c r="AA11" s="49"/>
      <c r="AB11" s="49"/>
      <c r="AC11" s="5"/>
      <c r="AD11" s="49"/>
      <c r="AE11" s="49"/>
      <c r="AF11" s="49"/>
      <c r="AG11" s="49"/>
      <c r="AH11" s="49"/>
      <c r="AI11" s="49"/>
      <c r="AJ11" s="462"/>
      <c r="AK11" s="462"/>
      <c r="AL11" s="463"/>
      <c r="AP11" s="79"/>
      <c r="AU11" s="98" t="s">
        <v>408</v>
      </c>
      <c r="AW11" s="1" t="s">
        <v>325</v>
      </c>
      <c r="AX11" s="1" t="s">
        <v>328</v>
      </c>
      <c r="BC11" s="98"/>
      <c r="BO11" s="79"/>
      <c r="BP11" s="81"/>
      <c r="BX11" s="33" t="s">
        <v>123</v>
      </c>
      <c r="CG11" s="98" t="s">
        <v>127</v>
      </c>
      <c r="CN11" t="s">
        <v>307</v>
      </c>
      <c r="CS11" s="98" t="s">
        <v>131</v>
      </c>
      <c r="CZ11" t="s">
        <v>306</v>
      </c>
      <c r="DE11" s="98" t="s">
        <v>316</v>
      </c>
      <c r="DN11" t="s">
        <v>307</v>
      </c>
      <c r="DT11" s="98" t="s">
        <v>317</v>
      </c>
    </row>
    <row r="12" spans="1:134" x14ac:dyDescent="0.25">
      <c r="F12" s="461"/>
      <c r="G12" s="461"/>
      <c r="H12" s="461"/>
      <c r="I12" s="461"/>
      <c r="J12" s="461"/>
      <c r="K12" s="461"/>
      <c r="L12" s="461"/>
      <c r="M12" s="461"/>
      <c r="N12" s="461"/>
      <c r="O12" s="461"/>
      <c r="P12" s="461"/>
      <c r="Q12" s="461"/>
      <c r="R12" s="461"/>
      <c r="S12" s="461"/>
      <c r="Y12" s="49"/>
      <c r="Z12" s="52" t="s">
        <v>16</v>
      </c>
      <c r="AA12" s="49"/>
      <c r="AB12" s="49"/>
      <c r="AC12" s="5"/>
      <c r="AD12" s="49"/>
      <c r="AE12" s="49"/>
      <c r="AF12" s="49"/>
      <c r="AG12" s="49"/>
      <c r="AH12" s="49"/>
      <c r="AI12" s="462"/>
      <c r="AJ12" s="462"/>
      <c r="AK12" s="462"/>
      <c r="AL12" s="463"/>
      <c r="AP12" s="79" t="s">
        <v>60</v>
      </c>
      <c r="AU12" s="98" t="s">
        <v>2360</v>
      </c>
      <c r="AW12" s="1" t="s">
        <v>326</v>
      </c>
      <c r="BO12" s="79"/>
      <c r="BP12" s="79"/>
      <c r="CN12" t="s">
        <v>308</v>
      </c>
      <c r="CZ12" s="80" t="s">
        <v>307</v>
      </c>
      <c r="DN12" t="s">
        <v>308</v>
      </c>
      <c r="ED12" s="98" t="s">
        <v>365</v>
      </c>
    </row>
    <row r="13" spans="1:134" x14ac:dyDescent="0.25">
      <c r="C13" s="464" t="s">
        <v>66</v>
      </c>
      <c r="D13" s="323"/>
      <c r="E13" s="323"/>
      <c r="F13" s="461"/>
      <c r="G13" s="461"/>
      <c r="H13" s="461"/>
      <c r="I13" s="461"/>
      <c r="J13" s="461"/>
      <c r="K13" s="461"/>
      <c r="L13" s="461"/>
      <c r="M13" s="461"/>
      <c r="N13" s="461"/>
      <c r="O13" s="461"/>
      <c r="P13" s="461"/>
      <c r="Q13" s="461"/>
      <c r="R13" s="461"/>
      <c r="S13" s="461"/>
      <c r="Y13" s="49"/>
      <c r="Z13" s="53" t="s">
        <v>15</v>
      </c>
      <c r="AA13" s="54"/>
      <c r="AB13" s="54"/>
      <c r="AC13" s="3"/>
      <c r="AD13" s="54"/>
      <c r="AE13" s="54"/>
      <c r="AF13" s="54"/>
      <c r="AG13" s="54"/>
      <c r="AH13" s="54"/>
      <c r="AI13" s="54"/>
      <c r="AJ13" s="465"/>
      <c r="AK13" s="465"/>
      <c r="AL13" s="466"/>
      <c r="AP13" s="79" t="s">
        <v>61</v>
      </c>
      <c r="AU13" s="98" t="s">
        <v>409</v>
      </c>
      <c r="AZ13" s="1" t="s">
        <v>35</v>
      </c>
      <c r="BE13" s="1" t="s">
        <v>19</v>
      </c>
      <c r="BO13" s="79"/>
      <c r="BP13" s="79"/>
      <c r="BX13" s="93" t="s">
        <v>28</v>
      </c>
      <c r="CN13" s="80" t="s">
        <v>361</v>
      </c>
      <c r="CZ13" t="s">
        <v>308</v>
      </c>
      <c r="DN13" s="80" t="s">
        <v>361</v>
      </c>
      <c r="ED13" s="98" t="s">
        <v>366</v>
      </c>
    </row>
    <row r="14" spans="1:134" x14ac:dyDescent="0.25">
      <c r="C14" s="96" t="s">
        <v>319</v>
      </c>
      <c r="D14" s="55"/>
      <c r="F14" s="49"/>
      <c r="G14" s="467"/>
      <c r="H14" s="467"/>
      <c r="I14" s="467"/>
      <c r="J14" s="467"/>
      <c r="K14" s="467"/>
      <c r="L14" s="467"/>
      <c r="M14" s="467"/>
      <c r="N14" s="467"/>
      <c r="O14" s="467"/>
      <c r="P14" s="467"/>
      <c r="Q14" s="467"/>
      <c r="R14" s="467"/>
      <c r="S14" s="467"/>
      <c r="Y14" s="49"/>
      <c r="Z14" s="49"/>
      <c r="AA14" s="49"/>
      <c r="AB14" s="49"/>
      <c r="AC14" s="49"/>
      <c r="AD14" s="49"/>
      <c r="AE14" s="49"/>
      <c r="AF14" s="49"/>
      <c r="AG14" s="49"/>
      <c r="AH14" s="49"/>
      <c r="AI14" s="49"/>
      <c r="AJ14" s="49"/>
      <c r="AK14" s="49"/>
      <c r="AL14" s="49"/>
      <c r="AU14" s="98" t="s">
        <v>2376</v>
      </c>
      <c r="BO14" s="79"/>
      <c r="BP14" s="79"/>
      <c r="BX14" s="93" t="s">
        <v>65</v>
      </c>
      <c r="CN14" t="s">
        <v>309</v>
      </c>
      <c r="CZ14" s="80" t="s">
        <v>361</v>
      </c>
      <c r="DN14" t="s">
        <v>309</v>
      </c>
      <c r="ED14" s="98" t="s">
        <v>367</v>
      </c>
    </row>
    <row r="15" spans="1:134" x14ac:dyDescent="0.25">
      <c r="A15" s="42"/>
      <c r="B15" s="77" t="s">
        <v>363</v>
      </c>
      <c r="C15" s="3"/>
      <c r="D15" s="3"/>
      <c r="E15" s="3"/>
      <c r="F15" s="3"/>
      <c r="G15" t="s">
        <v>320</v>
      </c>
      <c r="H15" s="3"/>
      <c r="I15" s="3"/>
      <c r="J15" s="3"/>
      <c r="K15" s="3"/>
      <c r="L15" s="3"/>
      <c r="M15" s="3"/>
      <c r="N15" s="3"/>
      <c r="O15" s="3"/>
      <c r="P15" s="3"/>
      <c r="Q15" s="3"/>
      <c r="R15" s="3"/>
      <c r="S15" s="3"/>
      <c r="T15" s="3"/>
      <c r="U15" s="4"/>
      <c r="V15" s="3"/>
      <c r="W15" s="3"/>
      <c r="X15" s="3"/>
      <c r="Y15" s="3"/>
      <c r="Z15" s="3"/>
      <c r="AA15" s="3"/>
      <c r="AB15" s="3"/>
      <c r="AC15" s="3"/>
      <c r="AD15" s="3"/>
      <c r="AE15" s="3"/>
      <c r="AF15" s="3"/>
      <c r="AG15" s="3"/>
      <c r="AH15" s="3"/>
      <c r="AI15" s="3"/>
      <c r="AJ15" s="3"/>
      <c r="AK15" s="3"/>
      <c r="AL15" s="3"/>
      <c r="AU15" s="98" t="s">
        <v>411</v>
      </c>
      <c r="BO15" s="79"/>
      <c r="BP15" s="79"/>
      <c r="BX15" s="93" t="s">
        <v>67</v>
      </c>
      <c r="CN15" t="s">
        <v>310</v>
      </c>
      <c r="CZ15" t="s">
        <v>309</v>
      </c>
      <c r="DN15" t="s">
        <v>310</v>
      </c>
    </row>
    <row r="16" spans="1:134" ht="13.5" thickBot="1" x14ac:dyDescent="0.35">
      <c r="T16" s="5"/>
      <c r="U16" s="468"/>
      <c r="V16" s="469"/>
      <c r="W16" s="469"/>
      <c r="X16" s="469"/>
      <c r="Y16" s="469"/>
      <c r="Z16" s="470"/>
      <c r="AA16" s="471"/>
      <c r="AB16" s="471"/>
      <c r="AC16" s="471"/>
      <c r="AD16" s="471"/>
      <c r="AF16" s="472" t="s">
        <v>72</v>
      </c>
      <c r="AG16" s="472"/>
      <c r="AH16" s="472"/>
      <c r="AI16" s="472"/>
      <c r="AJ16" s="472"/>
      <c r="AK16" s="472"/>
      <c r="AL16" s="472"/>
      <c r="AP16" s="79" t="s">
        <v>77</v>
      </c>
      <c r="AZ16" s="88" t="s">
        <v>36</v>
      </c>
      <c r="BX16" s="1" t="s">
        <v>80</v>
      </c>
      <c r="CN16" t="s">
        <v>311</v>
      </c>
      <c r="CZ16" t="s">
        <v>310</v>
      </c>
      <c r="DN16" t="s">
        <v>311</v>
      </c>
    </row>
    <row r="17" spans="1:118" ht="13.5" thickBot="1" x14ac:dyDescent="0.35">
      <c r="C17" s="455" t="s">
        <v>53</v>
      </c>
      <c r="D17" s="455"/>
      <c r="E17" s="455"/>
      <c r="F17" s="455"/>
      <c r="G17" s="473"/>
      <c r="H17" s="473"/>
      <c r="I17" s="473"/>
      <c r="J17" s="473"/>
      <c r="K17" s="473"/>
      <c r="L17" s="473"/>
      <c r="M17" s="473"/>
      <c r="N17" s="473"/>
      <c r="O17" s="473"/>
      <c r="P17" s="473"/>
      <c r="Q17" s="473"/>
      <c r="R17" s="473"/>
      <c r="S17" s="473"/>
      <c r="T17" s="474"/>
      <c r="U17" s="475" t="s">
        <v>71</v>
      </c>
      <c r="V17" s="476"/>
      <c r="W17" s="476"/>
      <c r="X17" s="476"/>
      <c r="Y17" s="403"/>
      <c r="Z17" s="477">
        <f>+I29+W29+W26+X32+X33</f>
        <v>0</v>
      </c>
      <c r="AA17" s="478"/>
      <c r="AB17" s="478"/>
      <c r="AC17" s="478"/>
      <c r="AD17" s="479"/>
      <c r="AF17" s="480"/>
      <c r="AG17" s="481"/>
      <c r="AH17" s="481"/>
      <c r="AI17" s="481"/>
      <c r="AJ17" s="481"/>
      <c r="AK17" s="481"/>
      <c r="AL17" s="482"/>
      <c r="AP17" s="79"/>
      <c r="AZ17" s="78" t="s">
        <v>37</v>
      </c>
      <c r="BO17" s="78" t="s">
        <v>3</v>
      </c>
      <c r="BX17" s="1" t="s">
        <v>80</v>
      </c>
      <c r="CN17" t="s">
        <v>299</v>
      </c>
      <c r="CZ17" t="s">
        <v>311</v>
      </c>
      <c r="DN17" t="s">
        <v>299</v>
      </c>
    </row>
    <row r="18" spans="1:118" x14ac:dyDescent="0.25">
      <c r="C18" s="455" t="s">
        <v>54</v>
      </c>
      <c r="D18" s="455"/>
      <c r="E18" s="455"/>
      <c r="F18" s="455"/>
      <c r="G18" s="455"/>
      <c r="H18" s="455"/>
      <c r="I18" s="455"/>
      <c r="J18" s="486"/>
      <c r="K18" s="486"/>
      <c r="L18" s="486"/>
      <c r="M18" s="486"/>
      <c r="N18" s="486"/>
      <c r="O18" s="487"/>
      <c r="P18" s="487"/>
      <c r="Q18" s="487"/>
      <c r="R18" s="487"/>
      <c r="S18" s="487"/>
      <c r="T18" s="488"/>
      <c r="U18" s="222" t="s">
        <v>318</v>
      </c>
      <c r="AF18" s="483"/>
      <c r="AG18" s="484"/>
      <c r="AH18" s="484"/>
      <c r="AI18" s="484"/>
      <c r="AJ18" s="484"/>
      <c r="AK18" s="484"/>
      <c r="AL18" s="485"/>
      <c r="AP18" s="79" t="s">
        <v>60</v>
      </c>
      <c r="BO18" s="78">
        <f>+G25*1</f>
        <v>0</v>
      </c>
      <c r="CN18" t="s">
        <v>135</v>
      </c>
      <c r="CZ18" t="s">
        <v>299</v>
      </c>
      <c r="DN18" t="s">
        <v>135</v>
      </c>
    </row>
    <row r="19" spans="1:118" x14ac:dyDescent="0.25">
      <c r="C19" s="455" t="s">
        <v>31</v>
      </c>
      <c r="D19" s="323"/>
      <c r="E19" s="323"/>
      <c r="F19" s="323"/>
      <c r="G19" s="323"/>
      <c r="H19" s="323"/>
      <c r="I19" s="489"/>
      <c r="J19" s="490"/>
      <c r="K19" s="490"/>
      <c r="L19" s="490"/>
      <c r="M19" s="490"/>
      <c r="N19" s="490"/>
      <c r="O19" s="490"/>
      <c r="P19" s="490"/>
      <c r="Q19" s="490"/>
      <c r="R19" s="490"/>
      <c r="S19" s="490"/>
      <c r="T19" s="491"/>
      <c r="U19" s="492" t="s">
        <v>51</v>
      </c>
      <c r="V19" s="493"/>
      <c r="W19" s="493"/>
      <c r="X19" s="493"/>
      <c r="Y19" s="493"/>
      <c r="Z19" s="494"/>
      <c r="AA19" s="495"/>
      <c r="AB19" s="495"/>
      <c r="AC19" s="495"/>
      <c r="AD19" s="496"/>
      <c r="AF19" s="45" t="s">
        <v>14</v>
      </c>
      <c r="AJ19" s="36"/>
      <c r="AK19" s="36"/>
      <c r="AL19" s="36"/>
      <c r="AP19" s="79" t="s">
        <v>61</v>
      </c>
      <c r="AZ19" s="78" t="s">
        <v>85</v>
      </c>
      <c r="BA19" s="78"/>
      <c r="BO19" s="78" t="s">
        <v>50</v>
      </c>
      <c r="CN19" t="s">
        <v>312</v>
      </c>
      <c r="CZ19" t="s">
        <v>135</v>
      </c>
      <c r="DN19" t="s">
        <v>312</v>
      </c>
    </row>
    <row r="20" spans="1:118" x14ac:dyDescent="0.25">
      <c r="C20" s="455" t="s">
        <v>55</v>
      </c>
      <c r="D20" s="455"/>
      <c r="E20" s="455"/>
      <c r="F20" s="457"/>
      <c r="G20" s="457"/>
      <c r="H20" s="457"/>
      <c r="I20" s="457"/>
      <c r="J20" s="457"/>
      <c r="K20" s="457"/>
      <c r="L20" s="457"/>
      <c r="M20" s="457"/>
      <c r="N20" s="7" t="s">
        <v>56</v>
      </c>
      <c r="O20" s="457"/>
      <c r="P20" s="457"/>
      <c r="Q20" s="457"/>
      <c r="R20" s="457"/>
      <c r="S20" s="457"/>
      <c r="T20" s="457"/>
      <c r="U20" s="6"/>
      <c r="Z20" s="497"/>
      <c r="AA20" s="498"/>
      <c r="AB20" s="498"/>
      <c r="AC20" s="498"/>
      <c r="AD20" s="499"/>
      <c r="AF20" s="46"/>
      <c r="AG20" s="3"/>
      <c r="AH20" s="3"/>
      <c r="AI20" s="3"/>
      <c r="AJ20" s="500"/>
      <c r="AK20" s="501"/>
      <c r="AL20" s="501"/>
      <c r="AP20" s="79" t="s">
        <v>62</v>
      </c>
      <c r="AZ20" s="78">
        <f>IF(CAB!E16="yes",15,0)</f>
        <v>0</v>
      </c>
      <c r="BA20" s="78"/>
      <c r="BO20" s="82">
        <f>+G25</f>
        <v>0</v>
      </c>
      <c r="CN20" t="s">
        <v>136</v>
      </c>
      <c r="CZ20" t="s">
        <v>312</v>
      </c>
      <c r="DN20" t="s">
        <v>136</v>
      </c>
    </row>
    <row r="21" spans="1:118" ht="13" x14ac:dyDescent="0.3">
      <c r="A21" s="3"/>
      <c r="B21" s="3"/>
      <c r="C21" s="3"/>
      <c r="D21" s="3"/>
      <c r="E21" s="3"/>
      <c r="F21" s="3"/>
      <c r="G21" s="3"/>
      <c r="H21" s="3"/>
      <c r="I21" s="3"/>
      <c r="J21" s="3"/>
      <c r="K21" s="3"/>
      <c r="L21" s="3"/>
      <c r="M21" s="3"/>
      <c r="N21" s="3"/>
      <c r="O21" s="3"/>
      <c r="P21" s="3"/>
      <c r="Q21" s="3"/>
      <c r="R21" s="3"/>
      <c r="S21" s="3"/>
      <c r="T21" s="3"/>
      <c r="U21" s="8"/>
      <c r="V21" s="24"/>
      <c r="W21" s="3"/>
      <c r="X21" s="3"/>
      <c r="Y21" s="3"/>
      <c r="Z21" s="3"/>
      <c r="AA21" s="3"/>
      <c r="AB21" s="24"/>
      <c r="AC21" s="3"/>
      <c r="AD21" s="3"/>
      <c r="AE21" s="3"/>
      <c r="AF21" s="47" t="s">
        <v>4</v>
      </c>
      <c r="AG21" s="3"/>
      <c r="AH21" s="3"/>
      <c r="AI21" s="3"/>
      <c r="AJ21" s="3"/>
      <c r="AK21" s="3"/>
      <c r="AL21" s="3"/>
      <c r="AZ21" s="78" t="s">
        <v>29</v>
      </c>
      <c r="BA21" s="78"/>
      <c r="CN21" t="s">
        <v>313</v>
      </c>
      <c r="CZ21" t="s">
        <v>136</v>
      </c>
      <c r="DN21" t="s">
        <v>313</v>
      </c>
    </row>
    <row r="22" spans="1:118" ht="13" x14ac:dyDescent="0.3">
      <c r="A22" s="5"/>
      <c r="B22" s="5"/>
      <c r="C22" s="502" t="s">
        <v>23</v>
      </c>
      <c r="D22" s="502"/>
      <c r="E22" s="502"/>
      <c r="F22" s="502"/>
      <c r="G22" s="502"/>
      <c r="H22" s="502"/>
      <c r="I22" s="502"/>
      <c r="J22" s="502"/>
      <c r="K22" s="502"/>
      <c r="L22" s="502"/>
      <c r="M22" s="502"/>
      <c r="N22" s="5"/>
      <c r="O22" s="5"/>
      <c r="P22" s="94"/>
      <c r="Q22" s="503" t="s">
        <v>57</v>
      </c>
      <c r="R22" s="503"/>
      <c r="S22" s="503"/>
      <c r="T22" s="503"/>
      <c r="U22" s="503"/>
      <c r="V22" s="503"/>
      <c r="W22" s="504">
        <f>+I30+W27</f>
        <v>0</v>
      </c>
      <c r="X22" s="505"/>
      <c r="Y22" s="505"/>
      <c r="Z22" s="506"/>
      <c r="AA22" s="5"/>
      <c r="AB22" s="30"/>
      <c r="AC22" s="58" t="s">
        <v>42</v>
      </c>
      <c r="AD22" s="37"/>
      <c r="AE22" s="37"/>
      <c r="AF22" s="37"/>
      <c r="AG22" s="37"/>
      <c r="AH22" s="37"/>
      <c r="AI22" s="37"/>
      <c r="AJ22" s="37"/>
      <c r="AK22" s="37"/>
      <c r="AL22" s="37"/>
      <c r="AU22" s="1" t="s">
        <v>22</v>
      </c>
      <c r="AZ22" s="78">
        <f>IF(CAB!M16="yes",10,0)</f>
        <v>0</v>
      </c>
      <c r="BA22" s="78"/>
      <c r="CN22" t="s">
        <v>300</v>
      </c>
      <c r="CZ22" t="s">
        <v>313</v>
      </c>
      <c r="DN22" t="s">
        <v>300</v>
      </c>
    </row>
    <row r="23" spans="1:118" ht="13" x14ac:dyDescent="0.3">
      <c r="A23" s="5"/>
      <c r="B23" s="5"/>
      <c r="C23" s="56" t="s">
        <v>34</v>
      </c>
      <c r="D23" s="35"/>
      <c r="E23" s="35"/>
      <c r="F23" s="507" t="s">
        <v>37</v>
      </c>
      <c r="G23" s="508"/>
      <c r="H23" s="69"/>
      <c r="I23" s="69"/>
      <c r="J23" s="509" t="s">
        <v>21</v>
      </c>
      <c r="K23" s="509"/>
      <c r="L23" s="509"/>
      <c r="M23" s="67"/>
      <c r="N23" s="508" t="s">
        <v>37</v>
      </c>
      <c r="O23" s="510"/>
      <c r="Q23" s="57"/>
      <c r="R23" s="5"/>
      <c r="S23" s="5"/>
      <c r="T23" s="5"/>
      <c r="U23" s="29"/>
      <c r="V23" s="30"/>
      <c r="W23" s="511"/>
      <c r="X23" s="511"/>
      <c r="Y23" s="511"/>
      <c r="Z23" s="511"/>
      <c r="AA23" s="5"/>
      <c r="AB23" s="30"/>
      <c r="AC23" s="512"/>
      <c r="AD23" s="513"/>
      <c r="AE23" s="513"/>
      <c r="AF23" s="513"/>
      <c r="AG23" s="513"/>
      <c r="AH23" s="513"/>
      <c r="AI23" s="513"/>
      <c r="AJ23" s="513"/>
      <c r="AK23" s="513"/>
      <c r="AL23" s="513"/>
      <c r="AS23" s="1" t="b">
        <f>AND(CAB!E16="yes",CAB!M16="yes")</f>
        <v>0</v>
      </c>
      <c r="AU23" s="1" t="str">
        <f>IF(G26=CG11,"true",IF(G26=CS11,"true",IF(G26=DE11,"true","false")))</f>
        <v>false</v>
      </c>
      <c r="CN23" t="s">
        <v>314</v>
      </c>
      <c r="CZ23" t="s">
        <v>300</v>
      </c>
      <c r="DN23" t="s">
        <v>314</v>
      </c>
    </row>
    <row r="24" spans="1:118" ht="13" x14ac:dyDescent="0.3">
      <c r="A24" s="5"/>
      <c r="B24" s="5"/>
      <c r="C24" s="52" t="s">
        <v>91</v>
      </c>
      <c r="D24" s="5"/>
      <c r="E24" s="5"/>
      <c r="F24" s="5"/>
      <c r="G24" s="48"/>
      <c r="I24" s="338" t="str">
        <f>+CAB!H17</f>
        <v>Select_Style</v>
      </c>
      <c r="J24" s="514"/>
      <c r="K24" s="514"/>
      <c r="L24" s="514"/>
      <c r="M24" s="514"/>
      <c r="N24" s="514"/>
      <c r="O24" s="340"/>
      <c r="Q24" s="68" t="b">
        <f>IF($AS$23=TRUE,"Cannot have YES for both Assemble and Repackage")</f>
        <v>0</v>
      </c>
      <c r="R24" s="5"/>
      <c r="S24" s="5"/>
      <c r="T24" s="5"/>
      <c r="U24" s="29"/>
      <c r="V24" s="30"/>
      <c r="W24" s="2"/>
      <c r="AA24" s="5"/>
      <c r="AB24" s="30"/>
      <c r="AC24" s="512"/>
      <c r="AD24" s="513"/>
      <c r="AE24" s="513"/>
      <c r="AF24" s="513"/>
      <c r="AG24" s="513"/>
      <c r="AH24" s="513"/>
      <c r="AI24" s="513"/>
      <c r="AJ24" s="513"/>
      <c r="AK24" s="513"/>
      <c r="AL24" s="513"/>
      <c r="CN24"/>
      <c r="CZ24" t="s">
        <v>137</v>
      </c>
      <c r="DN24"/>
    </row>
    <row r="25" spans="1:118" ht="13" x14ac:dyDescent="0.3">
      <c r="A25" s="5"/>
      <c r="B25" s="5"/>
      <c r="C25" s="52" t="s">
        <v>20</v>
      </c>
      <c r="D25" s="5"/>
      <c r="E25" s="5"/>
      <c r="F25" s="5"/>
      <c r="G25" s="515"/>
      <c r="H25" s="516"/>
      <c r="I25" s="516"/>
      <c r="J25" s="516"/>
      <c r="K25" s="516"/>
      <c r="L25" s="516"/>
      <c r="M25" s="516"/>
      <c r="N25" s="517"/>
      <c r="O25" s="518"/>
      <c r="P25" s="519" t="s">
        <v>24</v>
      </c>
      <c r="Q25" s="520"/>
      <c r="R25" s="520"/>
      <c r="S25" s="520"/>
      <c r="T25" s="520"/>
      <c r="U25" s="520"/>
      <c r="V25" s="520"/>
      <c r="W25" s="520"/>
      <c r="X25" s="520"/>
      <c r="Y25" s="520"/>
      <c r="Z25" s="520"/>
      <c r="AA25" s="5"/>
      <c r="AB25" s="30"/>
      <c r="AC25" s="512"/>
      <c r="AD25" s="513"/>
      <c r="AE25" s="513"/>
      <c r="AF25" s="513"/>
      <c r="AG25" s="513"/>
      <c r="AH25" s="513"/>
      <c r="AI25" s="513"/>
      <c r="AJ25" s="513"/>
      <c r="AK25" s="513"/>
      <c r="AL25" s="513"/>
      <c r="CZ25" t="s">
        <v>314</v>
      </c>
    </row>
    <row r="26" spans="1:118" ht="13" x14ac:dyDescent="0.3">
      <c r="A26" s="5"/>
      <c r="B26" s="5"/>
      <c r="C26" s="52" t="s">
        <v>32</v>
      </c>
      <c r="D26" s="5"/>
      <c r="E26" s="5"/>
      <c r="F26" s="5"/>
      <c r="G26" s="521">
        <f>CAB!H18</f>
        <v>0</v>
      </c>
      <c r="H26" s="383"/>
      <c r="I26" s="383"/>
      <c r="J26" s="383"/>
      <c r="K26" s="383"/>
      <c r="L26" s="383"/>
      <c r="M26" s="383"/>
      <c r="N26" s="517"/>
      <c r="O26" s="518"/>
      <c r="P26" s="31"/>
      <c r="Q26" s="522" t="s">
        <v>88</v>
      </c>
      <c r="R26" s="523"/>
      <c r="S26" s="523"/>
      <c r="T26" s="523"/>
      <c r="U26" s="523"/>
      <c r="V26" s="523"/>
      <c r="W26" s="524">
        <f>SUM($AJ$36:$AL$52)</f>
        <v>0</v>
      </c>
      <c r="X26" s="524"/>
      <c r="Y26" s="524"/>
      <c r="Z26" s="525"/>
      <c r="AA26" s="5"/>
      <c r="AB26" s="30"/>
      <c r="AC26" s="526"/>
      <c r="AD26" s="527"/>
      <c r="AE26" s="527"/>
      <c r="AF26" s="527"/>
      <c r="AG26" s="527"/>
      <c r="AH26" s="527"/>
      <c r="AI26" s="527"/>
      <c r="AJ26" s="527"/>
      <c r="AK26" s="527"/>
      <c r="AL26" s="527"/>
      <c r="CN26" s="98"/>
      <c r="CZ26" t="s">
        <v>315</v>
      </c>
    </row>
    <row r="27" spans="1:118" ht="13" x14ac:dyDescent="0.3">
      <c r="A27" s="5"/>
      <c r="B27" s="5"/>
      <c r="C27" s="53" t="s">
        <v>33</v>
      </c>
      <c r="D27" s="3"/>
      <c r="E27" s="3"/>
      <c r="F27" s="3"/>
      <c r="G27" s="528"/>
      <c r="H27" s="363"/>
      <c r="I27" s="363"/>
      <c r="J27" s="363"/>
      <c r="K27" s="383"/>
      <c r="L27" s="363"/>
      <c r="M27" s="363"/>
      <c r="N27" s="363"/>
      <c r="O27" s="364"/>
      <c r="P27" s="43"/>
      <c r="Q27" s="529" t="s">
        <v>89</v>
      </c>
      <c r="R27" s="530"/>
      <c r="S27" s="530"/>
      <c r="T27" s="530"/>
      <c r="U27" s="530"/>
      <c r="V27" s="530"/>
      <c r="W27" s="531">
        <f>+$AD$53</f>
        <v>0</v>
      </c>
      <c r="X27" s="531"/>
      <c r="Y27" s="531"/>
      <c r="Z27" s="532"/>
      <c r="AA27" s="5"/>
      <c r="AB27" s="30"/>
      <c r="AC27" s="533"/>
      <c r="AD27" s="534"/>
      <c r="AE27" s="534"/>
      <c r="AF27" s="534"/>
      <c r="AG27" s="534"/>
      <c r="AH27" s="534"/>
      <c r="AI27" s="534"/>
      <c r="AJ27" s="534"/>
      <c r="AK27" s="534"/>
      <c r="AL27" s="534"/>
      <c r="CN27" s="98"/>
      <c r="CZ27"/>
    </row>
    <row r="28" spans="1:118" ht="13" x14ac:dyDescent="0.3">
      <c r="A28" s="5"/>
      <c r="B28" s="5"/>
      <c r="C28" s="5"/>
      <c r="D28" s="5"/>
      <c r="E28" s="44" t="b">
        <f>IF($AZ$32=TRUE,"Please reselect Wood Species")</f>
        <v>0</v>
      </c>
      <c r="F28" s="5"/>
      <c r="G28" s="5"/>
      <c r="H28" s="5"/>
      <c r="I28" s="5"/>
      <c r="J28" s="5"/>
      <c r="K28" s="44" t="b">
        <f>IF($AU$32=TRUE,"Please reselect Wood Finish")</f>
        <v>0</v>
      </c>
      <c r="L28" s="99"/>
      <c r="M28" s="5"/>
      <c r="N28" s="5"/>
      <c r="O28" s="5"/>
      <c r="P28" s="5"/>
      <c r="Q28" s="5"/>
      <c r="R28" s="5"/>
      <c r="S28" s="5"/>
      <c r="T28" s="5"/>
      <c r="U28" s="29"/>
      <c r="V28" s="30"/>
      <c r="W28" s="5"/>
      <c r="X28" s="5"/>
      <c r="Y28" s="5"/>
      <c r="Z28" s="5"/>
      <c r="AA28" s="5"/>
      <c r="AB28" s="30"/>
      <c r="AC28" s="533"/>
      <c r="AD28" s="534"/>
      <c r="AE28" s="534"/>
      <c r="AF28" s="534"/>
      <c r="AG28" s="534"/>
      <c r="AH28" s="534"/>
      <c r="AI28" s="534"/>
      <c r="AJ28" s="534"/>
      <c r="AK28" s="534"/>
      <c r="AL28" s="534"/>
      <c r="CN28" s="98" t="s">
        <v>371</v>
      </c>
      <c r="CZ28" s="80" t="s">
        <v>371</v>
      </c>
    </row>
    <row r="29" spans="1:118" x14ac:dyDescent="0.25">
      <c r="B29" s="93"/>
      <c r="C29" s="59" t="s">
        <v>86</v>
      </c>
      <c r="D29" s="97"/>
      <c r="E29" s="97"/>
      <c r="F29" s="97"/>
      <c r="G29" s="97"/>
      <c r="H29" s="97"/>
      <c r="I29" s="524">
        <f>SUM($R$36:$T$65)</f>
        <v>0</v>
      </c>
      <c r="J29" s="535"/>
      <c r="K29" s="536"/>
      <c r="L29" s="535"/>
      <c r="M29" s="535"/>
      <c r="N29" s="537"/>
      <c r="O29" s="538"/>
      <c r="Q29" s="60" t="s">
        <v>90</v>
      </c>
      <c r="R29" s="40"/>
      <c r="S29" s="40"/>
      <c r="T29" s="40"/>
      <c r="U29" s="41"/>
      <c r="V29" s="40"/>
      <c r="W29" s="539">
        <f>SUM($AJ$56:$AL$65)</f>
        <v>0</v>
      </c>
      <c r="X29" s="540"/>
      <c r="Y29" s="540"/>
      <c r="Z29" s="541"/>
      <c r="AC29" s="533"/>
      <c r="AD29" s="534"/>
      <c r="AE29" s="534"/>
      <c r="AF29" s="534"/>
      <c r="AG29" s="534"/>
      <c r="AH29" s="534"/>
      <c r="AI29" s="534"/>
      <c r="AJ29" s="534"/>
      <c r="AK29" s="534"/>
      <c r="AL29" s="534"/>
      <c r="AU29" s="1" t="s">
        <v>38</v>
      </c>
      <c r="CN29" s="98" t="s">
        <v>368</v>
      </c>
      <c r="CP29" s="98" t="s">
        <v>389</v>
      </c>
      <c r="CZ29" s="98" t="s">
        <v>368</v>
      </c>
      <c r="DB29" s="98" t="s">
        <v>372</v>
      </c>
    </row>
    <row r="30" spans="1:118" x14ac:dyDescent="0.25">
      <c r="B30" s="93"/>
      <c r="C30" s="61" t="s">
        <v>87</v>
      </c>
      <c r="D30" s="32"/>
      <c r="E30" s="32"/>
      <c r="F30" s="32"/>
      <c r="G30" s="32"/>
      <c r="H30" s="32"/>
      <c r="I30" s="531">
        <f>J71</f>
        <v>0</v>
      </c>
      <c r="J30" s="542"/>
      <c r="K30" s="542"/>
      <c r="L30" s="542"/>
      <c r="M30" s="542"/>
      <c r="N30" s="542"/>
      <c r="O30" s="543"/>
      <c r="Q30" s="53" t="s">
        <v>2</v>
      </c>
      <c r="R30" s="3"/>
      <c r="S30" s="3"/>
      <c r="T30" s="3"/>
      <c r="U30" s="4"/>
      <c r="V30" s="3"/>
      <c r="W30" s="531">
        <f>+$AR$98</f>
        <v>0</v>
      </c>
      <c r="X30" s="544"/>
      <c r="Y30" s="544"/>
      <c r="Z30" s="545"/>
      <c r="AC30" s="533"/>
      <c r="AD30" s="534"/>
      <c r="AE30" s="534"/>
      <c r="AF30" s="534"/>
      <c r="AG30" s="534"/>
      <c r="AH30" s="534"/>
      <c r="AI30" s="534"/>
      <c r="AJ30" s="534"/>
      <c r="AK30" s="534"/>
      <c r="AL30" s="534"/>
      <c r="AP30" s="117"/>
    </row>
    <row r="31" spans="1:118" x14ac:dyDescent="0.25">
      <c r="B31" s="93"/>
      <c r="C31" s="93"/>
      <c r="D31" s="93"/>
      <c r="E31" s="93"/>
      <c r="F31" s="93"/>
      <c r="G31" s="93"/>
      <c r="H31" s="93"/>
      <c r="I31" s="93"/>
      <c r="J31" s="93"/>
      <c r="AU31" s="546">
        <f>IF(G26=CG10,INDEX(CJ10:CJ10,MATCH(G27,CJ10:CJ10,0)),IF(G26=CG11,INDEX(CN11:CN24,MATCH(G27,CN11:CN24,0)),IF(G26=CS10,INDEX(CV10:CV10,MATCH(G27,CV10:CV10,0)),IF(G26=CS11,INDEX(CZ11:CZ27,MATCH(G27,CZ11:CZ27,0)),IF(G26=DE10,INDEX(DI10:DI10,MATCH(G27,DI10:DI10,0)),IF(G26=DE11,INDEX(DN11:DN24,MATCH(G27,DN11:DN24,0)),7))))))</f>
        <v>7</v>
      </c>
      <c r="AV31" s="546"/>
      <c r="AW31" s="546"/>
      <c r="AX31" s="546"/>
      <c r="AY31" s="546" t="b">
        <f>IF(I24=AU10,VLOOKUP(G26,CG10:CG11,1,FALSE),IF(I24=AU11,VLOOKUP(G26,CS10:CS11,1,FALSE),IF(I24=AU12,VLOOKUP(G26,DE10:DE11,1,FALSE))))</f>
        <v>0</v>
      </c>
      <c r="AZ31" s="546"/>
      <c r="BA31" s="546"/>
      <c r="BB31" s="546"/>
      <c r="CN31" t="str">
        <f>+CN11</f>
        <v>Aspen Gray</v>
      </c>
      <c r="CP31" s="98" t="s">
        <v>390</v>
      </c>
      <c r="CZ31" t="str">
        <f>+CZ11</f>
        <v>Antique Brown</v>
      </c>
      <c r="DB31" s="98" t="s">
        <v>373</v>
      </c>
    </row>
    <row r="32" spans="1:118" ht="13" x14ac:dyDescent="0.3">
      <c r="C32" s="38"/>
      <c r="D32" s="38"/>
      <c r="E32" s="38"/>
      <c r="F32" s="547"/>
      <c r="G32" s="548"/>
      <c r="H32" s="548"/>
      <c r="I32" s="548"/>
      <c r="J32" s="549" t="s">
        <v>8</v>
      </c>
      <c r="K32" s="549" t="s">
        <v>59</v>
      </c>
      <c r="L32" s="549" t="s">
        <v>9</v>
      </c>
      <c r="M32" s="17"/>
      <c r="N32" s="17"/>
      <c r="O32" s="17"/>
      <c r="P32" s="92"/>
      <c r="Q32" s="73" t="s">
        <v>58</v>
      </c>
      <c r="R32" s="74"/>
      <c r="S32" s="74"/>
      <c r="T32" s="74"/>
      <c r="U32" s="74"/>
      <c r="V32" s="75"/>
      <c r="W32" s="76"/>
      <c r="X32" s="553">
        <f>IF($AU$23="true",(ROUND(((I29+W26)*0.3),2)),0)</f>
        <v>0</v>
      </c>
      <c r="Y32" s="553"/>
      <c r="Z32" s="554"/>
      <c r="AA32" s="39"/>
      <c r="AB32" s="555">
        <f>+G27</f>
        <v>0</v>
      </c>
      <c r="AC32" s="556"/>
      <c r="AD32" s="556"/>
      <c r="AE32" s="556"/>
      <c r="AF32" s="556"/>
      <c r="AG32" s="556"/>
      <c r="AH32" s="556"/>
      <c r="AI32" s="556"/>
      <c r="AJ32" s="556"/>
      <c r="AK32" s="556"/>
      <c r="AL32" s="556"/>
      <c r="AU32" s="1" t="b">
        <f>ISNA(AU31)</f>
        <v>0</v>
      </c>
      <c r="AZ32" s="1" t="b">
        <f>ISNA(AY31)</f>
        <v>0</v>
      </c>
      <c r="CN32" t="str">
        <f t="shared" ref="CN32:CN46" si="0">+CN12</f>
        <v>Burnished Black</v>
      </c>
      <c r="CP32" s="98" t="s">
        <v>391</v>
      </c>
      <c r="CZ32" t="str">
        <f t="shared" ref="CZ32:CZ46" si="1">+CZ12</f>
        <v>Aspen Gray</v>
      </c>
      <c r="DB32" s="98" t="s">
        <v>374</v>
      </c>
    </row>
    <row r="33" spans="1:106" ht="13" x14ac:dyDescent="0.3">
      <c r="B33" s="9"/>
      <c r="I33" s="114"/>
      <c r="J33" s="549"/>
      <c r="K33" s="549"/>
      <c r="L33" s="551"/>
      <c r="Q33" s="53" t="s">
        <v>30</v>
      </c>
      <c r="R33" s="3"/>
      <c r="S33" s="3"/>
      <c r="T33" s="70"/>
      <c r="U33" s="71"/>
      <c r="V33" s="72"/>
      <c r="W33" s="3"/>
      <c r="X33" s="557">
        <f>($AZ$20+$AZ$22)*$J$71</f>
        <v>0</v>
      </c>
      <c r="Y33" s="557"/>
      <c r="Z33" s="558"/>
      <c r="AC33" s="104"/>
      <c r="AD33" s="559" t="s">
        <v>8</v>
      </c>
      <c r="AE33" s="105"/>
      <c r="AF33" s="105"/>
      <c r="AG33" s="109"/>
      <c r="AH33" s="90"/>
      <c r="AI33" s="90"/>
      <c r="AJ33" s="562"/>
      <c r="AK33" s="562"/>
      <c r="AL33" s="562"/>
      <c r="AU33" s="1">
        <f>IF(AU32=TRUE,"one",)</f>
        <v>0</v>
      </c>
      <c r="CN33" t="str">
        <f t="shared" si="0"/>
        <v>Colonial Cream</v>
      </c>
      <c r="CP33" s="98" t="s">
        <v>392</v>
      </c>
      <c r="CZ33" t="str">
        <f t="shared" si="1"/>
        <v>Burnished Black</v>
      </c>
      <c r="DB33" s="98" t="s">
        <v>375</v>
      </c>
    </row>
    <row r="34" spans="1:106" ht="12.75" customHeight="1" x14ac:dyDescent="0.25">
      <c r="B34" s="9"/>
      <c r="I34" s="114"/>
      <c r="J34" s="549"/>
      <c r="K34" s="549"/>
      <c r="L34" s="551"/>
      <c r="N34" s="563">
        <f>IF(($G$26=$AU$34),$BO$20,$BO$18)</f>
        <v>0</v>
      </c>
      <c r="O34" s="563"/>
      <c r="P34" s="563"/>
      <c r="T34" s="90"/>
      <c r="U34" s="19"/>
      <c r="AC34" s="14"/>
      <c r="AD34" s="560"/>
      <c r="AE34" s="90"/>
      <c r="AF34" s="90"/>
      <c r="AG34" s="106"/>
      <c r="AH34" s="106"/>
      <c r="AI34" s="106"/>
      <c r="AJ34" s="564"/>
      <c r="AK34" s="564"/>
      <c r="AL34" s="564"/>
      <c r="AM34" s="5"/>
      <c r="AN34" s="5"/>
      <c r="AP34" s="1" t="s">
        <v>74</v>
      </c>
      <c r="AU34" s="83" t="s">
        <v>122</v>
      </c>
      <c r="AV34" s="84" t="s">
        <v>123</v>
      </c>
      <c r="AW34" s="84" t="s">
        <v>12</v>
      </c>
      <c r="AX34" s="84" t="s">
        <v>27</v>
      </c>
      <c r="AY34" s="85">
        <f>G26</f>
        <v>0</v>
      </c>
      <c r="AZ34" s="78"/>
      <c r="BA34" s="78"/>
      <c r="CN34" t="str">
        <f t="shared" si="0"/>
        <v>Crushed Oregano</v>
      </c>
      <c r="CP34" s="98" t="s">
        <v>393</v>
      </c>
      <c r="CZ34" t="str">
        <f t="shared" si="1"/>
        <v>Colonial Cream</v>
      </c>
      <c r="DB34" s="98" t="s">
        <v>376</v>
      </c>
    </row>
    <row r="35" spans="1:106" ht="13" x14ac:dyDescent="0.3">
      <c r="B35" s="100" t="s">
        <v>144</v>
      </c>
      <c r="C35" s="100"/>
      <c r="D35" s="100"/>
      <c r="E35" s="100" t="s">
        <v>145</v>
      </c>
      <c r="F35" s="100"/>
      <c r="G35" s="100"/>
      <c r="I35" s="115"/>
      <c r="J35" s="550"/>
      <c r="K35" s="550"/>
      <c r="L35" s="552"/>
      <c r="M35" s="565" t="s">
        <v>6</v>
      </c>
      <c r="N35" s="566"/>
      <c r="O35" s="566"/>
      <c r="P35" s="567" t="s">
        <v>7</v>
      </c>
      <c r="Q35" s="567"/>
      <c r="R35" s="565" t="s">
        <v>5</v>
      </c>
      <c r="S35" s="566"/>
      <c r="T35" s="566"/>
      <c r="U35" s="19"/>
      <c r="V35" s="568" t="s">
        <v>257</v>
      </c>
      <c r="W35" s="569"/>
      <c r="X35" s="569"/>
      <c r="Y35" s="108"/>
      <c r="Z35" s="100" t="s">
        <v>145</v>
      </c>
      <c r="AA35" s="107"/>
      <c r="AB35" s="107"/>
      <c r="AC35" s="14"/>
      <c r="AD35" s="561"/>
      <c r="AE35" s="103"/>
      <c r="AF35" s="570" t="s">
        <v>6</v>
      </c>
      <c r="AG35" s="566"/>
      <c r="AH35" s="570" t="s">
        <v>7</v>
      </c>
      <c r="AI35" s="566"/>
      <c r="AJ35" s="571" t="s">
        <v>5</v>
      </c>
      <c r="AK35" s="571"/>
      <c r="AL35" s="571"/>
      <c r="AM35" s="10"/>
      <c r="AN35" s="10"/>
      <c r="AR35" s="21"/>
      <c r="AS35" s="23"/>
      <c r="AU35" s="78"/>
      <c r="AV35" s="78"/>
      <c r="AW35" s="78"/>
      <c r="AX35" s="78"/>
      <c r="AY35" s="85"/>
      <c r="AZ35" s="78"/>
      <c r="BA35" s="78"/>
      <c r="CN35" t="str">
        <f t="shared" si="0"/>
        <v>Designer White</v>
      </c>
      <c r="CP35" s="1" t="s">
        <v>394</v>
      </c>
      <c r="CZ35" t="str">
        <f t="shared" si="1"/>
        <v>Crushed Oregano</v>
      </c>
      <c r="DB35" s="1" t="s">
        <v>377</v>
      </c>
    </row>
    <row r="36" spans="1:106" x14ac:dyDescent="0.25">
      <c r="A36" s="9">
        <v>1</v>
      </c>
      <c r="B36" s="574"/>
      <c r="C36" s="575"/>
      <c r="D36" s="576"/>
      <c r="E36" s="577" t="str">
        <f>IF(AND(B36&lt;&gt;"",$I$24=$AU$10),INDEX(DATA2!#REF!,MATCH(B36,DATA2!#REF!,0)),IF(AND(B36&lt;&gt;"",$I$24=$AU$11),INDEX(DATA2!#REF!,MATCH(B36,DATA2!#REF!,0)),IF(AND(B36&lt;&gt;"",$I$24=$AU$12),INDEX(DATA2!#REF!,MATCH(B36,DATA2!#REF!,0)),IF(AND(B36&lt;&gt;"",$I$24=$AU$13),INDEX(DATA2!#REF!,MATCH(B36,DATA2!#REF!,0)),""))))</f>
        <v/>
      </c>
      <c r="F36" s="578"/>
      <c r="G36" s="578"/>
      <c r="H36" s="578"/>
      <c r="I36" s="579"/>
      <c r="J36" s="101"/>
      <c r="K36" s="111"/>
      <c r="L36" s="111"/>
      <c r="M36" s="572" t="str">
        <f>IF(AND(J36&lt;&gt;"",$I$24=$AU$10),INDEX(DATA2!#REF!,MATCH($E36,DATA2!#REF!,0)),IF(AND(J36&lt;&gt;"",$I$24=$AU$11),INDEX(DATA2!#REF!,MATCH($E36,DATA2!#REF!,0)),IF(AND(J36&lt;&gt;"",$I$24=$AU$12),INDEX(DATA2!#REF!,MATCH($E36,DATA2!#REF!,0)),IF(AND(J36&lt;&gt;"",$I$24=$AU$13),INDEX(DATA2!#REF!,MATCH($E36,DATA2!#REF!,0)),""))))</f>
        <v/>
      </c>
      <c r="N36" s="580"/>
      <c r="O36" s="580"/>
      <c r="P36" s="581" t="str">
        <f>IF(AND($M36&lt;&gt;"",$I$24=$AU$10),(INDEX(DATA2!$AV$5:$BA$5,MATCH(E36,DATA2!$C$5:$C$5,0),MATCH($N$34,DATA2!$AV$3:$BA$3,0))),IF(AND($M36&lt;&gt;"",$I$24=$AU$11),(INDEX(DATA2!#REF!,MATCH(E36,DATA2!#REF!,0),MATCH($N$34,DATA2!$AV$3:$BA$3,0))),IF(AND($M36&lt;&gt;"",$I$24=$AU$12),(INDEX(DATA2!$AV$5:$BA$5,MATCH(E36,DATA2!$C$5:$C$5,0),MATCH($N$34,DATA2!$AV$3:$BA$3,0))),IF(AND($M36&lt;&gt;"",$I$24=$AU$13),(INDEX(DATA2!#REF!,MATCH(E36,DATA2!#REF!,0),MATCH($N$34,DATA2!$AV$3:$BA$3,0))),""))))</f>
        <v/>
      </c>
      <c r="Q36" s="581" t="str">
        <f>IF(AND($M36&lt;&gt;"",$I$24=$AU$10),(INDEX(DATA2!$AV$5:$BA$5,MATCH(G36,DATA2!$C$5:$C$5,0),MATCH($N$34,DATA2!$AV$3:$BA$3,0))),IF(AND($M36&lt;&gt;"",$I$24=$AU$11),(INDEX(DATA2!$AV$5:$BA$5,MATCH(G36,DATA2!$C$5:$C$5,0),MATCH($N$34,DATA2!$AV$3:$BA$3,0))),IF(AND($M36&lt;&gt;"",$I$24=$AU$12),(INDEX(DATA2!$AV$5:$BA$5,MATCH(G36,DATA2!$C$5:$C$5,0),MATCH($N$34,DATA2!$AV$3:$BA$3,0))),"")))</f>
        <v/>
      </c>
      <c r="R36" s="425" t="str">
        <f>IF($M36&lt;&gt;"",(($J36*$P36)),"")</f>
        <v/>
      </c>
      <c r="S36" s="425" t="str">
        <f t="shared" ref="S36:T51" si="2">IF($M36&lt;&gt;"",(($J36*$O36)),"")</f>
        <v/>
      </c>
      <c r="T36" s="425" t="str">
        <f t="shared" si="2"/>
        <v/>
      </c>
      <c r="U36" s="19">
        <v>1</v>
      </c>
      <c r="V36" s="582"/>
      <c r="W36" s="583"/>
      <c r="X36" s="584"/>
      <c r="Y36" s="577" t="str">
        <f>IF(AND(V36&lt;&gt;"",$I$24=$AU$10),INDEX(DATA2!#REF!,MATCH(V36,DATA2!#REF!,0)),IF(AND(V36&lt;&gt;"",$I$24=$AU$11),INDEX(DATA2!#REF!,MATCH(V36,DATA2!#REF!,0)),IF(AND(V36&lt;&gt;"",$I$24=$AU$12),INDEX(DATA2!#REF!,MATCH(V36,DATA2!#REF!,0)),IF(AND(V36&lt;&gt;"",$I$24=$AU$13),INDEX(DATA2!#REF!,MATCH(V36,DATA2!#REF!,0)),""))))</f>
        <v/>
      </c>
      <c r="Z36" s="578"/>
      <c r="AA36" s="578"/>
      <c r="AB36" s="578"/>
      <c r="AC36" s="579"/>
      <c r="AD36" s="112"/>
      <c r="AE36" s="110"/>
      <c r="AF36" s="585" t="str">
        <f>IF(AND(AD36&lt;&gt;"",$I$24=$AU$10),INDEX(DATA2!#REF!,MATCH($Y36,DATA2!#REF!,0)),IF(AND(AD36&lt;&gt;"",$I$24=$AU$11),INDEX(DATA2!#REF!,MATCH($Y36,DATA2!#REF!,0)),IF(AND(AD36&lt;&gt;"",$I$24=$AU$12),INDEX(DATA2!#REF!,MATCH($Y36,DATA2!#REF!,0)),IF(AND(AD36&lt;&gt;"",$I$24=$AU$13),INDEX(DATA2!#REF!,MATCH($Y36,DATA2!#REF!,0)),""))))</f>
        <v/>
      </c>
      <c r="AG36" s="586" t="str">
        <f>IF(AND(AD36&lt;&gt;"",$I$24=$AU$10),INDEX(DATA2!#REF!,MATCH($V36,DATA2!#REF!,0)),IF(AND(AD36&lt;&gt;"",$I$24=$AU$11),INDEX(DATA2!#REF!,MATCH($V36,DATA2!#REF!,0)),IF(AND(AD36&lt;&gt;"",$I$24=$AU$12),INDEX(DATA2!#REF!,MATCH($V36,DATA2!#REF!,0)),"")))</f>
        <v/>
      </c>
      <c r="AH36" s="423" t="str">
        <f>IF(AND($AD36&lt;&gt;"",$I$24=$AU$10),(INDEX(DATA2!#REF!,MATCH(Y36,DATA2!#REF!,0),MATCH($N$34,DATA2!$AV$3:$BA$3,0))),IF(AND($AD36&lt;&gt;"",$I$24=$AU$11),(INDEX(DATA2!#REF!,MATCH(Y36,DATA2!#REF!,0),MATCH($N$34,DATA2!$AV$3:$BA$3,0))),IF(AND($AD36&lt;&gt;"",$I$24=$AU$12),(INDEX(DATA2!#REF!,MATCH(Y36,DATA2!#REF!,0),MATCH($N$34,DATA2!$AV$3:$BA$3,0))),IF(AND($AD36&lt;&gt;"",$I$24=$AU$13),(INDEX(DATA2!#REF!,MATCH(Y36,DATA2!#REF!,0),MATCH($N$34,DATA2!$AV$3:$BA$3,0))),""))))</f>
        <v/>
      </c>
      <c r="AI36" s="424"/>
      <c r="AJ36" s="425" t="str">
        <f>IF($AF36&lt;&gt;"",$AD36*$AH36,"")</f>
        <v/>
      </c>
      <c r="AK36" s="425"/>
      <c r="AL36" s="425"/>
      <c r="AM36" s="11"/>
      <c r="AN36" s="11"/>
      <c r="AP36" s="572" t="str">
        <f>IF(CAB!$H$17=$AU$10,INDEX(DATA2!$BB$14:$BB$256,MATCH(CAB!E25,DATA2!$C$14:$C$256,0)),IF(CAB!$H$17=$AU$11,INDEX(DATA2!$BB$557:$BB$798,MATCH(CAB!E25,DATA2!$C$557:$C$798,0)),IF(CAB!$H$17=$AU$12,INDEX(DATA2!$BB$1098:$BB$1340,MATCH(CAB!E25,DATA2!$C$1098:$C$1340,0)),IF(CAB!$H$17=$AU$13,INDEX(DATA2!$BB287:$BB528,MATCH(CAB!E25,DATA2!$C287:$C528,0)),IF(CAB!$H$17=$AU$14,INDEX(DATA2!$BB$827:$BB$1069,MATCH(CAB!E25,DATA2!$C$827:$C$1069,0)),IF(CAB!$H$17=$AU$15,INDEX(DATA2!$BB$1369:$BB$1610,MATCH(CAB!E25,DATA2!$C$1369:$C$1610,0)),""))))))</f>
        <v/>
      </c>
      <c r="AQ36" s="573"/>
      <c r="AR36" s="91">
        <f>IF(CAB!J25&lt;&gt;0,CAB!J25*AP36,0)</f>
        <v>0</v>
      </c>
      <c r="AS36" s="23"/>
      <c r="AU36" s="87" t="s">
        <v>124</v>
      </c>
      <c r="AV36" s="87" t="s">
        <v>115</v>
      </c>
      <c r="AW36" s="86" t="s">
        <v>12</v>
      </c>
      <c r="AX36" s="86" t="s">
        <v>28</v>
      </c>
      <c r="AY36" s="78">
        <f t="shared" ref="AY36:AY52" si="3">IF($AY$34=$AU$34,AU36,IF($AY$34=$AV$34,AV36,IF($AY$34=$AW$34,AW36,IF($AY$34=$AX$34,AX36,2))))</f>
        <v>2</v>
      </c>
      <c r="AZ36" s="78"/>
      <c r="BA36" s="78"/>
      <c r="BB36" s="1" t="e">
        <f>+AD36*AF36</f>
        <v>#VALUE!</v>
      </c>
      <c r="BC36" s="1" t="e">
        <f>+BB36</f>
        <v>#VALUE!</v>
      </c>
      <c r="BD36" s="1" t="e">
        <f>+BC36*$G$25</f>
        <v>#VALUE!</v>
      </c>
      <c r="CN36" t="str">
        <f t="shared" si="0"/>
        <v>Frappe</v>
      </c>
      <c r="CP36" s="1" t="s">
        <v>395</v>
      </c>
      <c r="CZ36" t="str">
        <f t="shared" si="1"/>
        <v>Designer White</v>
      </c>
      <c r="DB36" s="1" t="s">
        <v>378</v>
      </c>
    </row>
    <row r="37" spans="1:106" x14ac:dyDescent="0.25">
      <c r="A37" s="9">
        <v>2</v>
      </c>
      <c r="B37" s="574"/>
      <c r="C37" s="575"/>
      <c r="D37" s="576"/>
      <c r="E37" s="577" t="str">
        <f>IF(AND(B37&lt;&gt;"",$I$24=$AU$10),INDEX(DATA2!#REF!,MATCH(B37,DATA2!#REF!,0)),IF(AND(B37&lt;&gt;"",$I$24=$AU$11),INDEX(DATA2!#REF!,MATCH(B37,DATA2!#REF!,0)),IF(AND(B37&lt;&gt;"",$I$24=$AU$12),INDEX(DATA2!#REF!,MATCH(B37,DATA2!#REF!,0)),IF(AND(B37&lt;&gt;"",$I$24=$AU$13),INDEX(DATA2!#REF!,MATCH(B37,DATA2!#REF!,0)),""))))</f>
        <v/>
      </c>
      <c r="F37" s="578"/>
      <c r="G37" s="578"/>
      <c r="H37" s="578"/>
      <c r="I37" s="579"/>
      <c r="J37" s="102"/>
      <c r="K37" s="111"/>
      <c r="L37" s="111"/>
      <c r="M37" s="572" t="str">
        <f>IF(AND(J37&lt;&gt;"",$I$24=$AU$10),INDEX(DATA2!#REF!,MATCH($E37,DATA2!#REF!,0)),IF(AND(J37&lt;&gt;"",$I$24=$AU$11),INDEX(DATA2!#REF!,MATCH($E37,DATA2!#REF!,0)),IF(AND(J37&lt;&gt;"",$I$24=$AU$12),INDEX(DATA2!#REF!,MATCH($E37,DATA2!#REF!,0)),IF(AND(J37&lt;&gt;"",$I$24=$AU$13),INDEX(DATA2!#REF!,MATCH($E37,DATA2!#REF!,0)),""))))</f>
        <v/>
      </c>
      <c r="N37" s="580"/>
      <c r="O37" s="580"/>
      <c r="P37" s="581" t="str">
        <f>IF(AND($M37&lt;&gt;"",$I$24=$AU$10),(INDEX(DATA2!$AV$5:$BA$5,MATCH(E37,DATA2!$C$5:$C$5,0),MATCH($N$34,DATA2!$AV$3:$BA$3,0))),IF(AND($M37&lt;&gt;"",$I$24=$AU$11),(INDEX(DATA2!#REF!,MATCH(E37,DATA2!#REF!,0),MATCH($N$34,DATA2!$AV$3:$BA$3,0))),IF(AND($M37&lt;&gt;"",$I$24=$AU$12),(INDEX(DATA2!$AV$5:$BA$5,MATCH(E37,DATA2!$C$5:$C$5,0),MATCH($N$34,DATA2!$AV$3:$BA$3,0))),IF(AND($M37&lt;&gt;"",$I$24=$AU$13),(INDEX(DATA2!#REF!,MATCH(E37,DATA2!#REF!,0),MATCH($N$34,DATA2!$AV$3:$BA$3,0))),""))))</f>
        <v/>
      </c>
      <c r="Q37" s="581" t="str">
        <f>IF(AND($M37&lt;&gt;"",$I$24=$AU$10),(INDEX(DATA2!$AV$5:$BA$5,MATCH(G37,DATA2!$C$5:$C$5,0),MATCH($N$34,DATA2!$AV$3:$BA$3,0))),IF(AND($M37&lt;&gt;"",$I$24=$AU$11),(INDEX(DATA2!$AV$5:$BA$5,MATCH(G37,DATA2!$C$5:$C$5,0),MATCH($N$34,DATA2!$AV$3:$BA$3,0))),IF(AND($M37&lt;&gt;"",$I$24=$AU$12),(INDEX(DATA2!$AV$5:$BA$5,MATCH(G37,DATA2!$C$5:$C$5,0),MATCH($N$34,DATA2!$AV$3:$BA$3,0))),"")))</f>
        <v/>
      </c>
      <c r="R37" s="425" t="str">
        <f t="shared" ref="R37:R65" si="4">IF($M37&lt;&gt;"",(($J37*$P37)),"")</f>
        <v/>
      </c>
      <c r="S37" s="425" t="str">
        <f t="shared" si="2"/>
        <v/>
      </c>
      <c r="T37" s="425" t="str">
        <f t="shared" si="2"/>
        <v/>
      </c>
      <c r="U37" s="19">
        <v>2</v>
      </c>
      <c r="V37" s="582"/>
      <c r="W37" s="583"/>
      <c r="X37" s="584"/>
      <c r="Y37" s="577" t="str">
        <f>IF(AND(V37&lt;&gt;"",$I$24=$AU$10),INDEX(DATA2!#REF!,MATCH(V37,DATA2!#REF!,0)),IF(AND(V37&lt;&gt;"",$I$24=$AU$11),INDEX(DATA2!#REF!,MATCH(V37,DATA2!#REF!,0)),IF(AND(V37&lt;&gt;"",$I$24=$AU$12),INDEX(DATA2!#REF!,MATCH(V37,DATA2!#REF!,0)),IF(AND(V37&lt;&gt;"",$I$24=$AU$13),INDEX(DATA2!#REF!,MATCH(V37,DATA2!#REF!,0)),""))))</f>
        <v/>
      </c>
      <c r="Z37" s="578"/>
      <c r="AA37" s="578"/>
      <c r="AB37" s="578"/>
      <c r="AC37" s="579"/>
      <c r="AD37" s="112"/>
      <c r="AE37" s="89"/>
      <c r="AF37" s="585" t="str">
        <f>IF(AND(AD37&lt;&gt;"",$I$24=$AU$10),INDEX(DATA2!#REF!,MATCH($Y37,DATA2!#REF!,0)),IF(AND(AD37&lt;&gt;"",$I$24=$AU$11),INDEX(DATA2!#REF!,MATCH($Y37,DATA2!#REF!,0)),IF(AND(AD37&lt;&gt;"",$I$24=$AU$12),INDEX(DATA2!#REF!,MATCH($Y37,DATA2!#REF!,0)),IF(AND(AD37&lt;&gt;"",$I$24=$AU$13),INDEX(DATA2!#REF!,MATCH($Y37,DATA2!#REF!,0)),""))))</f>
        <v/>
      </c>
      <c r="AG37" s="586" t="str">
        <f>IF(AND(AD37&lt;&gt;"",$I$24=$AU$10),INDEX(DATA2!#REF!,MATCH($V37,DATA2!#REF!,0)),IF(AND(AD37&lt;&gt;"",$I$24=$AU$11),INDEX(DATA2!#REF!,MATCH($V37,DATA2!#REF!,0)),IF(AND(AD37&lt;&gt;"",$I$24=$AU$12),INDEX(DATA2!#REF!,MATCH($V37,DATA2!#REF!,0)),"")))</f>
        <v/>
      </c>
      <c r="AH37" s="423" t="str">
        <f>IF(AND($AD37&lt;&gt;"",$I$24=$AU$10),(INDEX(DATA2!#REF!,MATCH(Y37,DATA2!#REF!,0),MATCH($N$34,DATA2!$AV$3:$BA$3,0))),IF(AND($AD37&lt;&gt;"",$I$24=$AU$11),(INDEX(DATA2!#REF!,MATCH(Y37,DATA2!#REF!,0),MATCH($N$34,DATA2!$AV$3:$BA$3,0))),IF(AND($AD37&lt;&gt;"",$I$24=$AU$12),(INDEX(DATA2!#REF!,MATCH(Y37,DATA2!#REF!,0),MATCH($N$34,DATA2!$AV$3:$BA$3,0))),IF(AND($AD37&lt;&gt;"",$I$24=$AU$13),(INDEX(DATA2!#REF!,MATCH(Y37,DATA2!#REF!,0),MATCH($N$34,DATA2!$AV$3:$BA$3,0))),""))))</f>
        <v/>
      </c>
      <c r="AI37" s="424"/>
      <c r="AJ37" s="425" t="str">
        <f t="shared" ref="AJ37:AJ52" si="5">IF($AF37&lt;&gt;"",$AD37*$AH37,"")</f>
        <v/>
      </c>
      <c r="AK37" s="425"/>
      <c r="AL37" s="425"/>
      <c r="AM37" s="12"/>
      <c r="AN37" s="12"/>
      <c r="AP37" s="572" t="str">
        <f>IF(CAB!$H$17=$AU$10,INDEX(DATA2!$BB$14:$BB$256,MATCH(CAB!E26,DATA2!$C$14:$C$256,0)),IF(CAB!$H$17=$AU$11,INDEX(DATA2!$BB$557:$BB$798,MATCH(CAB!E26,DATA2!$C$557:$C$798,0)),IF(CAB!$H$17=$AU$12,INDEX(DATA2!$BB$1098:$BB$1340,MATCH(CAB!E26,DATA2!$C$1098:$C$1340,0)),IF(CAB!$H$17=$AU$13,INDEX(DATA2!$BB288:$BB529,MATCH(CAB!E26,DATA2!$C288:$C529,0)),IF(CAB!$H$17=$AU$14,INDEX(DATA2!$BB$827:$BB$1069,MATCH(CAB!E26,DATA2!$C$827:$C$1069,0)),IF(CAB!$H$17=$AU$15,INDEX(DATA2!$BB$1369:$BB$1610,MATCH(CAB!E26,DATA2!$C$1369:$C$1610,0)),""))))))</f>
        <v/>
      </c>
      <c r="AQ37" s="573"/>
      <c r="AR37" s="265">
        <f>IF(CAB!J26&lt;&gt;0,CAB!J26*AP37,0)</f>
        <v>0</v>
      </c>
      <c r="AS37" s="23"/>
      <c r="AU37" s="78" t="s">
        <v>40</v>
      </c>
      <c r="AV37" s="87" t="s">
        <v>116</v>
      </c>
      <c r="AW37" s="78" t="s">
        <v>40</v>
      </c>
      <c r="AX37" s="86" t="s">
        <v>65</v>
      </c>
      <c r="AY37" s="78">
        <f t="shared" si="3"/>
        <v>2</v>
      </c>
      <c r="AZ37" s="78"/>
      <c r="BA37" s="78"/>
      <c r="BB37" s="1" t="e">
        <f t="shared" ref="BB37:BB52" si="6">+AD37*AF37</f>
        <v>#VALUE!</v>
      </c>
      <c r="BC37" s="1" t="e">
        <f>+BC36+BB37</f>
        <v>#VALUE!</v>
      </c>
      <c r="BD37" s="1" t="e">
        <f t="shared" ref="BD37:BD52" si="7">+BC37*$G$25</f>
        <v>#VALUE!</v>
      </c>
      <c r="CN37" t="str">
        <f t="shared" si="0"/>
        <v>Holly Berry</v>
      </c>
      <c r="CP37" s="1" t="s">
        <v>396</v>
      </c>
      <c r="CZ37" t="str">
        <f t="shared" si="1"/>
        <v>Frappe</v>
      </c>
      <c r="DB37" s="1" t="s">
        <v>379</v>
      </c>
    </row>
    <row r="38" spans="1:106" x14ac:dyDescent="0.25">
      <c r="A38" s="9">
        <v>3</v>
      </c>
      <c r="B38" s="574"/>
      <c r="C38" s="575"/>
      <c r="D38" s="576"/>
      <c r="E38" s="577" t="str">
        <f>IF(AND(B38&lt;&gt;"",$I$24=$AU$10),INDEX(DATA2!#REF!,MATCH(B38,DATA2!#REF!,0)),IF(AND(B38&lt;&gt;"",$I$24=$AU$11),INDEX(DATA2!#REF!,MATCH(B38,DATA2!#REF!,0)),IF(AND(B38&lt;&gt;"",$I$24=$AU$12),INDEX(DATA2!#REF!,MATCH(B38,DATA2!#REF!,0)),IF(AND(B38&lt;&gt;"",$I$24=$AU$13),INDEX(DATA2!#REF!,MATCH(B38,DATA2!#REF!,0)),""))))</f>
        <v/>
      </c>
      <c r="F38" s="578"/>
      <c r="G38" s="578"/>
      <c r="H38" s="578"/>
      <c r="I38" s="579"/>
      <c r="J38" s="101"/>
      <c r="K38" s="111"/>
      <c r="L38" s="111"/>
      <c r="M38" s="572" t="str">
        <f>IF(AND(J38&lt;&gt;"",$I$24=$AU$10),INDEX(DATA2!#REF!,MATCH($E38,DATA2!#REF!,0)),IF(AND(J38&lt;&gt;"",$I$24=$AU$11),INDEX(DATA2!#REF!,MATCH($E38,DATA2!#REF!,0)),IF(AND(J38&lt;&gt;"",$I$24=$AU$12),INDEX(DATA2!#REF!,MATCH($E38,DATA2!#REF!,0)),IF(AND(J38&lt;&gt;"",$I$24=$AU$13),INDEX(DATA2!#REF!,MATCH($E38,DATA2!#REF!,0)),""))))</f>
        <v/>
      </c>
      <c r="N38" s="580"/>
      <c r="O38" s="580"/>
      <c r="P38" s="581" t="str">
        <f>IF(AND($M38&lt;&gt;"",$I$24=$AU$10),(INDEX(DATA2!$AV$5:$BA$5,MATCH(E38,DATA2!$C$5:$C$5,0),MATCH($N$34,DATA2!$AV$3:$BA$3,0))),IF(AND($M38&lt;&gt;"",$I$24=$AU$11),(INDEX(DATA2!#REF!,MATCH(E38,DATA2!#REF!,0),MATCH($N$34,DATA2!$AV$3:$BA$3,0))),IF(AND($M38&lt;&gt;"",$I$24=$AU$12),(INDEX(DATA2!$AV$5:$BA$5,MATCH(E38,DATA2!$C$5:$C$5,0),MATCH($N$34,DATA2!$AV$3:$BA$3,0))),IF(AND($M38&lt;&gt;"",$I$24=$AU$13),(INDEX(DATA2!#REF!,MATCH(E38,DATA2!#REF!,0),MATCH($N$34,DATA2!$AV$3:$BA$3,0))),""))))</f>
        <v/>
      </c>
      <c r="Q38" s="581" t="str">
        <f>IF(AND($M38&lt;&gt;"",$I$24=$AU$10),(INDEX(DATA2!$AV$5:$BA$5,MATCH(G38,DATA2!$C$5:$C$5,0),MATCH($N$34,DATA2!$AV$3:$BA$3,0))),IF(AND($M38&lt;&gt;"",$I$24=$AU$11),(INDEX(DATA2!$AV$5:$BA$5,MATCH(G38,DATA2!$C$5:$C$5,0),MATCH($N$34,DATA2!$AV$3:$BA$3,0))),IF(AND($M38&lt;&gt;"",$I$24=$AU$12),(INDEX(DATA2!$AV$5:$BA$5,MATCH(G38,DATA2!$C$5:$C$5,0),MATCH($N$34,DATA2!$AV$3:$BA$3,0))),"")))</f>
        <v/>
      </c>
      <c r="R38" s="425" t="str">
        <f t="shared" si="4"/>
        <v/>
      </c>
      <c r="S38" s="425" t="str">
        <f t="shared" si="2"/>
        <v/>
      </c>
      <c r="T38" s="425" t="str">
        <f t="shared" si="2"/>
        <v/>
      </c>
      <c r="U38" s="19">
        <v>3</v>
      </c>
      <c r="V38" s="582"/>
      <c r="W38" s="583"/>
      <c r="X38" s="584"/>
      <c r="Y38" s="577" t="str">
        <f>IF(AND(V38&lt;&gt;"",$I$24=$AU$10),INDEX(DATA2!#REF!,MATCH(V38,DATA2!#REF!,0)),IF(AND(V38&lt;&gt;"",$I$24=$AU$11),INDEX(DATA2!#REF!,MATCH(V38,DATA2!#REF!,0)),IF(AND(V38&lt;&gt;"",$I$24=$AU$12),INDEX(DATA2!#REF!,MATCH(V38,DATA2!#REF!,0)),IF(AND(V38&lt;&gt;"",$I$24=$AU$13),INDEX(DATA2!#REF!,MATCH(V38,DATA2!#REF!,0)),""))))</f>
        <v/>
      </c>
      <c r="Z38" s="578"/>
      <c r="AA38" s="578"/>
      <c r="AB38" s="578"/>
      <c r="AC38" s="579"/>
      <c r="AD38" s="112"/>
      <c r="AE38" s="89"/>
      <c r="AF38" s="585" t="str">
        <f>IF(AND(AD38&lt;&gt;"",$I$24=$AU$10),INDEX(DATA2!#REF!,MATCH($Y38,DATA2!#REF!,0)),IF(AND(AD38&lt;&gt;"",$I$24=$AU$11),INDEX(DATA2!#REF!,MATCH($Y38,DATA2!#REF!,0)),IF(AND(AD38&lt;&gt;"",$I$24=$AU$12),INDEX(DATA2!#REF!,MATCH($Y38,DATA2!#REF!,0)),IF(AND(AD38&lt;&gt;"",$I$24=$AU$13),INDEX(DATA2!#REF!,MATCH($Y38,DATA2!#REF!,0)),""))))</f>
        <v/>
      </c>
      <c r="AG38" s="586" t="str">
        <f>IF(AND(AD38&lt;&gt;"",$I$24=$AU$10),INDEX(DATA2!#REF!,MATCH($V38,DATA2!#REF!,0)),IF(AND(AD38&lt;&gt;"",$I$24=$AU$11),INDEX(DATA2!#REF!,MATCH($V38,DATA2!#REF!,0)),IF(AND(AD38&lt;&gt;"",$I$24=$AU$12),INDEX(DATA2!#REF!,MATCH($V38,DATA2!#REF!,0)),"")))</f>
        <v/>
      </c>
      <c r="AH38" s="423" t="str">
        <f>IF(AND($AD38&lt;&gt;"",$I$24=$AU$10),(INDEX(DATA2!#REF!,MATCH(Y38,DATA2!#REF!,0),MATCH($N$34,DATA2!$AV$3:$BA$3,0))),IF(AND($AD38&lt;&gt;"",$I$24=$AU$11),(INDEX(DATA2!#REF!,MATCH(Y38,DATA2!#REF!,0),MATCH($N$34,DATA2!$AV$3:$BA$3,0))),IF(AND($AD38&lt;&gt;"",$I$24=$AU$12),(INDEX(DATA2!#REF!,MATCH(Y38,DATA2!#REF!,0),MATCH($N$34,DATA2!$AV$3:$BA$3,0))),IF(AND($AD38&lt;&gt;"",$I$24=$AU$13),(INDEX(DATA2!#REF!,MATCH(Y38,DATA2!#REF!,0),MATCH($N$34,DATA2!$AV$3:$BA$3,0))),""))))</f>
        <v/>
      </c>
      <c r="AI38" s="424"/>
      <c r="AJ38" s="425" t="str">
        <f t="shared" si="5"/>
        <v/>
      </c>
      <c r="AK38" s="425"/>
      <c r="AL38" s="425"/>
      <c r="AM38" s="5"/>
      <c r="AN38" s="5"/>
      <c r="AP38" s="572" t="str">
        <f>IF(CAB!$H$17=$AU$10,INDEX(DATA2!$BB$14:$BB$256,MATCH(CAB!E27,DATA2!$C$14:$C$256,0)),IF(CAB!$H$17=$AU$11,INDEX(DATA2!$BB$557:$BB$798,MATCH(CAB!E27,DATA2!$C$557:$C$798,0)),IF(CAB!$H$17=$AU$12,INDEX(DATA2!$BB$1098:$BB$1340,MATCH(CAB!E27,DATA2!$C$1098:$C$1340,0)),IF(CAB!$H$17=$AU$13,INDEX(DATA2!$BB289:$BB530,MATCH(CAB!E27,DATA2!$C289:$C530,0)),IF(CAB!$H$17=$AU$14,INDEX(DATA2!$BB$827:$BB$1069,MATCH(CAB!E27,DATA2!$C$827:$C$1069,0)),IF(CAB!$H$17=$AU$15,INDEX(DATA2!$BB$1369:$BB$1610,MATCH(CAB!E27,DATA2!$C$1369:$C$1610,0)),""))))))</f>
        <v/>
      </c>
      <c r="AQ38" s="573"/>
      <c r="AR38" s="265">
        <f>IF(CAB!J27&lt;&gt;0,CAB!J27*AP38,0)</f>
        <v>0</v>
      </c>
      <c r="AS38" s="23"/>
      <c r="AU38" s="78" t="s">
        <v>40</v>
      </c>
      <c r="AV38" s="87" t="s">
        <v>117</v>
      </c>
      <c r="AW38" s="78" t="s">
        <v>40</v>
      </c>
      <c r="AX38" s="86" t="s">
        <v>67</v>
      </c>
      <c r="AY38" s="78">
        <f t="shared" si="3"/>
        <v>2</v>
      </c>
      <c r="AZ38" s="78"/>
      <c r="BA38" s="78"/>
      <c r="BB38" s="1" t="e">
        <f t="shared" si="6"/>
        <v>#VALUE!</v>
      </c>
      <c r="BC38" s="1" t="e">
        <f t="shared" ref="BC38:BC52" si="8">+BC37+BB38</f>
        <v>#VALUE!</v>
      </c>
      <c r="BD38" s="1" t="e">
        <f t="shared" si="7"/>
        <v>#VALUE!</v>
      </c>
      <c r="CN38" t="str">
        <f t="shared" si="0"/>
        <v>Midnight</v>
      </c>
      <c r="CP38" s="1" t="s">
        <v>397</v>
      </c>
      <c r="CZ38" t="str">
        <f t="shared" si="1"/>
        <v>Holly Berry</v>
      </c>
      <c r="DB38" s="1" t="s">
        <v>380</v>
      </c>
    </row>
    <row r="39" spans="1:106" ht="12.75" customHeight="1" x14ac:dyDescent="0.25">
      <c r="A39" s="9">
        <v>4</v>
      </c>
      <c r="B39" s="574"/>
      <c r="C39" s="575"/>
      <c r="D39" s="576"/>
      <c r="E39" s="577" t="str">
        <f>IF(AND(B39&lt;&gt;"",$I$24=$AU$10),INDEX(DATA2!#REF!,MATCH(B39,DATA2!#REF!,0)),IF(AND(B39&lt;&gt;"",$I$24=$AU$11),INDEX(DATA2!#REF!,MATCH(B39,DATA2!#REF!,0)),IF(AND(B39&lt;&gt;"",$I$24=$AU$12),INDEX(DATA2!#REF!,MATCH(B39,DATA2!#REF!,0)),IF(AND(B39&lt;&gt;"",$I$24=$AU$13),INDEX(DATA2!#REF!,MATCH(B39,DATA2!#REF!,0)),""))))</f>
        <v/>
      </c>
      <c r="F39" s="578"/>
      <c r="G39" s="578"/>
      <c r="H39" s="578"/>
      <c r="I39" s="579"/>
      <c r="J39" s="101"/>
      <c r="K39" s="111"/>
      <c r="L39" s="111"/>
      <c r="M39" s="572" t="str">
        <f>IF(AND(J39&lt;&gt;"",$I$24=$AU$10),INDEX(DATA2!#REF!,MATCH($E39,DATA2!#REF!,0)),IF(AND(J39&lt;&gt;"",$I$24=$AU$11),INDEX(DATA2!#REF!,MATCH($E39,DATA2!#REF!,0)),IF(AND(J39&lt;&gt;"",$I$24=$AU$12),INDEX(DATA2!#REF!,MATCH($E39,DATA2!#REF!,0)),IF(AND(J39&lt;&gt;"",$I$24=$AU$13),INDEX(DATA2!#REF!,MATCH($E39,DATA2!#REF!,0)),""))))</f>
        <v/>
      </c>
      <c r="N39" s="580"/>
      <c r="O39" s="580"/>
      <c r="P39" s="581" t="str">
        <f>IF(AND($M39&lt;&gt;"",$I$24=$AU$10),(INDEX(DATA2!$AV$5:$BA$5,MATCH(E39,DATA2!$C$5:$C$5,0),MATCH($N$34,DATA2!$AV$3:$BA$3,0))),IF(AND($M39&lt;&gt;"",$I$24=$AU$11),(INDEX(DATA2!#REF!,MATCH(E39,DATA2!#REF!,0),MATCH($N$34,DATA2!$AV$3:$BA$3,0))),IF(AND($M39&lt;&gt;"",$I$24=$AU$12),(INDEX(DATA2!$AV$5:$BA$5,MATCH(E39,DATA2!$C$5:$C$5,0),MATCH($N$34,DATA2!$AV$3:$BA$3,0))),IF(AND($M39&lt;&gt;"",$I$24=$AU$13),(INDEX(DATA2!#REF!,MATCH(E39,DATA2!#REF!,0),MATCH($N$34,DATA2!$AV$3:$BA$3,0))),""))))</f>
        <v/>
      </c>
      <c r="Q39" s="581" t="str">
        <f>IF(AND($M39&lt;&gt;"",$I$24=$AU$10),(INDEX(DATA2!$AV$5:$BA$5,MATCH(G39,DATA2!$C$5:$C$5,0),MATCH($N$34,DATA2!$AV$3:$BA$3,0))),IF(AND($M39&lt;&gt;"",$I$24=$AU$11),(INDEX(DATA2!$AV$5:$BA$5,MATCH(G39,DATA2!$C$5:$C$5,0),MATCH($N$34,DATA2!$AV$3:$BA$3,0))),IF(AND($M39&lt;&gt;"",$I$24=$AU$12),(INDEX(DATA2!$AV$5:$BA$5,MATCH(G39,DATA2!$C$5:$C$5,0),MATCH($N$34,DATA2!$AV$3:$BA$3,0))),"")))</f>
        <v/>
      </c>
      <c r="R39" s="425" t="str">
        <f t="shared" si="4"/>
        <v/>
      </c>
      <c r="S39" s="425" t="str">
        <f t="shared" si="2"/>
        <v/>
      </c>
      <c r="T39" s="425" t="str">
        <f t="shared" si="2"/>
        <v/>
      </c>
      <c r="U39" s="19">
        <v>4</v>
      </c>
      <c r="V39" s="582"/>
      <c r="W39" s="587"/>
      <c r="X39" s="588"/>
      <c r="Y39" s="577" t="str">
        <f>IF(AND(V39&lt;&gt;"",$I$24=$AU$10),INDEX(DATA2!#REF!,MATCH(V39,DATA2!#REF!,0)),IF(AND(V39&lt;&gt;"",$I$24=$AU$11),INDEX(DATA2!#REF!,MATCH(V39,DATA2!#REF!,0)),IF(AND(V39&lt;&gt;"",$I$24=$AU$12),INDEX(DATA2!#REF!,MATCH(V39,DATA2!#REF!,0)),IF(AND(V39&lt;&gt;"",$I$24=$AU$13),INDEX(DATA2!#REF!,MATCH(V39,DATA2!#REF!,0)),""))))</f>
        <v/>
      </c>
      <c r="Z39" s="578"/>
      <c r="AA39" s="578"/>
      <c r="AB39" s="578"/>
      <c r="AC39" s="579"/>
      <c r="AD39" s="112"/>
      <c r="AE39" s="89"/>
      <c r="AF39" s="585" t="str">
        <f>IF(AND(AD39&lt;&gt;"",$I$24=$AU$10),INDEX(DATA2!#REF!,MATCH($Y39,DATA2!#REF!,0)),IF(AND(AD39&lt;&gt;"",$I$24=$AU$11),INDEX(DATA2!#REF!,MATCH($Y39,DATA2!#REF!,0)),IF(AND(AD39&lt;&gt;"",$I$24=$AU$12),INDEX(DATA2!#REF!,MATCH($Y39,DATA2!#REF!,0)),IF(AND(AD39&lt;&gt;"",$I$24=$AU$13),INDEX(DATA2!#REF!,MATCH($Y39,DATA2!#REF!,0)),""))))</f>
        <v/>
      </c>
      <c r="AG39" s="586" t="str">
        <f>IF(AND(AD39&lt;&gt;"",$I$24=$AU$10),INDEX(DATA2!#REF!,MATCH($V39,DATA2!#REF!,0)),IF(AND(AD39&lt;&gt;"",$I$24=$AU$11),INDEX(DATA2!#REF!,MATCH($V39,DATA2!#REF!,0)),IF(AND(AD39&lt;&gt;"",$I$24=$AU$12),INDEX(DATA2!#REF!,MATCH($V39,DATA2!#REF!,0)),"")))</f>
        <v/>
      </c>
      <c r="AH39" s="423" t="str">
        <f>IF(AND($AD39&lt;&gt;"",$I$24=$AU$10),(INDEX(DATA2!#REF!,MATCH(Y39,DATA2!#REF!,0),MATCH($N$34,DATA2!$AV$3:$BA$3,0))),IF(AND($AD39&lt;&gt;"",$I$24=$AU$11),(INDEX(DATA2!#REF!,MATCH(Y39,DATA2!#REF!,0),MATCH($N$34,DATA2!$AV$3:$BA$3,0))),IF(AND($AD39&lt;&gt;"",$I$24=$AU$12),(INDEX(DATA2!#REF!,MATCH(Y39,DATA2!#REF!,0),MATCH($N$34,DATA2!$AV$3:$BA$3,0))),IF(AND($AD39&lt;&gt;"",$I$24=$AU$13),(INDEX(DATA2!#REF!,MATCH(Y39,DATA2!#REF!,0),MATCH($N$34,DATA2!$AV$3:$BA$3,0))),""))))</f>
        <v/>
      </c>
      <c r="AI39" s="424"/>
      <c r="AJ39" s="425" t="str">
        <f t="shared" si="5"/>
        <v/>
      </c>
      <c r="AK39" s="425"/>
      <c r="AL39" s="425"/>
      <c r="AM39" s="5"/>
      <c r="AN39" s="5"/>
      <c r="AO39" s="13"/>
      <c r="AP39" s="572" t="str">
        <f>IF(CAB!$H$17=$AU$10,INDEX(DATA2!$BB$14:$BB$256,MATCH(CAB!E28,DATA2!$C$14:$C$256,0)),IF(CAB!$H$17=$AU$11,INDEX(DATA2!$BB$557:$BB$798,MATCH(CAB!E28,DATA2!$C$557:$C$798,0)),IF(CAB!$H$17=$AU$12,INDEX(DATA2!$BB$1098:$BB$1340,MATCH(CAB!E28,DATA2!$C$1098:$C$1340,0)),IF(CAB!$H$17=$AU$13,INDEX(DATA2!$BB290:$BB531,MATCH(CAB!E28,DATA2!$C290:$C531,0)),IF(CAB!$H$17=$AU$14,INDEX(DATA2!$BB$827:$BB$1069,MATCH(CAB!E28,DATA2!$C$827:$C$1069,0)),IF(CAB!$H$17=$AU$15,INDEX(DATA2!$BB$1369:$BB$1610,MATCH(CAB!E28,DATA2!$C$1369:$C$1610,0)),""))))))</f>
        <v/>
      </c>
      <c r="AQ39" s="573"/>
      <c r="AR39" s="265">
        <f>IF(CAB!J28&lt;&gt;0,CAB!J28*AP39,0)</f>
        <v>0</v>
      </c>
      <c r="AS39" s="23"/>
      <c r="AU39" s="78" t="s">
        <v>40</v>
      </c>
      <c r="AV39" s="87" t="s">
        <v>118</v>
      </c>
      <c r="AW39" s="78" t="s">
        <v>40</v>
      </c>
      <c r="AX39" s="86" t="s">
        <v>40</v>
      </c>
      <c r="AY39" s="78">
        <f t="shared" si="3"/>
        <v>2</v>
      </c>
      <c r="AZ39" s="78"/>
      <c r="BA39" s="78"/>
      <c r="BB39" s="1" t="e">
        <f t="shared" si="6"/>
        <v>#VALUE!</v>
      </c>
      <c r="BC39" s="1" t="e">
        <f t="shared" si="8"/>
        <v>#VALUE!</v>
      </c>
      <c r="BD39" s="1" t="e">
        <f t="shared" si="7"/>
        <v>#VALUE!</v>
      </c>
      <c r="CN39" t="str">
        <f t="shared" si="0"/>
        <v>Mountain Smoke</v>
      </c>
      <c r="CP39" s="1" t="s">
        <v>398</v>
      </c>
      <c r="CZ39" t="str">
        <f t="shared" si="1"/>
        <v>Midnight</v>
      </c>
      <c r="DB39" s="1" t="s">
        <v>381</v>
      </c>
    </row>
    <row r="40" spans="1:106" x14ac:dyDescent="0.25">
      <c r="A40" s="9">
        <v>5</v>
      </c>
      <c r="B40" s="574"/>
      <c r="C40" s="575"/>
      <c r="D40" s="576"/>
      <c r="E40" s="577" t="str">
        <f>IF(AND(B40&lt;&gt;"",$I$24=$AU$10),INDEX(DATA2!#REF!,MATCH(B40,DATA2!#REF!,0)),IF(AND(B40&lt;&gt;"",$I$24=$AU$11),INDEX(DATA2!#REF!,MATCH(B40,DATA2!#REF!,0)),IF(AND(B40&lt;&gt;"",$I$24=$AU$12),INDEX(DATA2!#REF!,MATCH(B40,DATA2!#REF!,0)),IF(AND(B40&lt;&gt;"",$I$24=$AU$13),INDEX(DATA2!#REF!,MATCH(B40,DATA2!#REF!,0)),""))))</f>
        <v/>
      </c>
      <c r="F40" s="578"/>
      <c r="G40" s="578"/>
      <c r="H40" s="578"/>
      <c r="I40" s="579"/>
      <c r="J40" s="101"/>
      <c r="K40" s="111"/>
      <c r="L40" s="111"/>
      <c r="M40" s="572" t="str">
        <f>IF(AND(J40&lt;&gt;"",$I$24=$AU$10),INDEX(DATA2!#REF!,MATCH($E40,DATA2!#REF!,0)),IF(AND(J40&lt;&gt;"",$I$24=$AU$11),INDEX(DATA2!#REF!,MATCH($E40,DATA2!#REF!,0)),IF(AND(J40&lt;&gt;"",$I$24=$AU$12),INDEX(DATA2!#REF!,MATCH($E40,DATA2!#REF!,0)),IF(AND(J40&lt;&gt;"",$I$24=$AU$13),INDEX(DATA2!#REF!,MATCH($E40,DATA2!#REF!,0)),""))))</f>
        <v/>
      </c>
      <c r="N40" s="580"/>
      <c r="O40" s="580"/>
      <c r="P40" s="581" t="str">
        <f>IF(AND($M40&lt;&gt;"",$I$24=$AU$10),(INDEX(DATA2!$AV$5:$BA$5,MATCH(E40,DATA2!$C$5:$C$5,0),MATCH($N$34,DATA2!$AV$3:$BA$3,0))),IF(AND($M40&lt;&gt;"",$I$24=$AU$11),(INDEX(DATA2!#REF!,MATCH(E40,DATA2!#REF!,0),MATCH($N$34,DATA2!$AV$3:$BA$3,0))),IF(AND($M40&lt;&gt;"",$I$24=$AU$12),(INDEX(DATA2!$AV$5:$BA$5,MATCH(E40,DATA2!$C$5:$C$5,0),MATCH($N$34,DATA2!$AV$3:$BA$3,0))),IF(AND($M40&lt;&gt;"",$I$24=$AU$13),(INDEX(DATA2!#REF!,MATCH(E40,DATA2!#REF!,0),MATCH($N$34,DATA2!$AV$3:$BA$3,0))),""))))</f>
        <v/>
      </c>
      <c r="Q40" s="581" t="str">
        <f>IF(AND($M40&lt;&gt;"",$I$24=$AU$10),(INDEX(DATA2!$AV$5:$BA$5,MATCH(G40,DATA2!$C$5:$C$5,0),MATCH($N$34,DATA2!$AV$3:$BA$3,0))),IF(AND($M40&lt;&gt;"",$I$24=$AU$11),(INDEX(DATA2!$AV$5:$BA$5,MATCH(G40,DATA2!$C$5:$C$5,0),MATCH($N$34,DATA2!$AV$3:$BA$3,0))),IF(AND($M40&lt;&gt;"",$I$24=$AU$12),(INDEX(DATA2!$AV$5:$BA$5,MATCH(G40,DATA2!$C$5:$C$5,0),MATCH($N$34,DATA2!$AV$3:$BA$3,0))),"")))</f>
        <v/>
      </c>
      <c r="R40" s="425" t="str">
        <f t="shared" si="4"/>
        <v/>
      </c>
      <c r="S40" s="425" t="str">
        <f t="shared" si="2"/>
        <v/>
      </c>
      <c r="T40" s="425" t="str">
        <f t="shared" si="2"/>
        <v/>
      </c>
      <c r="U40" s="19">
        <v>5</v>
      </c>
      <c r="V40" s="582"/>
      <c r="W40" s="583"/>
      <c r="X40" s="584"/>
      <c r="Y40" s="577" t="str">
        <f>IF(AND(V40&lt;&gt;"",$I$24=$AU$10),INDEX(DATA2!#REF!,MATCH(V40,DATA2!#REF!,0)),IF(AND(V40&lt;&gt;"",$I$24=$AU$11),INDEX(DATA2!#REF!,MATCH(V40,DATA2!#REF!,0)),IF(AND(V40&lt;&gt;"",$I$24=$AU$12),INDEX(DATA2!#REF!,MATCH(V40,DATA2!#REF!,0)),IF(AND(V40&lt;&gt;"",$I$24=$AU$13),INDEX(DATA2!#REF!,MATCH(V40,DATA2!#REF!,0)),""))))</f>
        <v/>
      </c>
      <c r="Z40" s="578"/>
      <c r="AA40" s="578"/>
      <c r="AB40" s="578"/>
      <c r="AC40" s="579"/>
      <c r="AD40" s="112"/>
      <c r="AE40" s="89"/>
      <c r="AF40" s="585" t="str">
        <f>IF(AND(AD40&lt;&gt;"",$I$24=$AU$10),INDEX(DATA2!#REF!,MATCH($Y40,DATA2!#REF!,0)),IF(AND(AD40&lt;&gt;"",$I$24=$AU$11),INDEX(DATA2!#REF!,MATCH($Y40,DATA2!#REF!,0)),IF(AND(AD40&lt;&gt;"",$I$24=$AU$12),INDEX(DATA2!#REF!,MATCH($Y40,DATA2!#REF!,0)),IF(AND(AD40&lt;&gt;"",$I$24=$AU$13),INDEX(DATA2!#REF!,MATCH($Y40,DATA2!#REF!,0)),""))))</f>
        <v/>
      </c>
      <c r="AG40" s="586" t="str">
        <f>IF(AND(AD40&lt;&gt;"",$I$24=$AU$10),INDEX(DATA2!#REF!,MATCH($V40,DATA2!#REF!,0)),IF(AND(AD40&lt;&gt;"",$I$24=$AU$11),INDEX(DATA2!#REF!,MATCH($V40,DATA2!#REF!,0)),IF(AND(AD40&lt;&gt;"",$I$24=$AU$12),INDEX(DATA2!#REF!,MATCH($V40,DATA2!#REF!,0)),"")))</f>
        <v/>
      </c>
      <c r="AH40" s="423" t="str">
        <f>IF(AND($AD40&lt;&gt;"",$I$24=$AU$10),(INDEX(DATA2!#REF!,MATCH(Y40,DATA2!#REF!,0),MATCH($N$34,DATA2!$AV$3:$BA$3,0))),IF(AND($AD40&lt;&gt;"",$I$24=$AU$11),(INDEX(DATA2!#REF!,MATCH(Y40,DATA2!#REF!,0),MATCH($N$34,DATA2!$AV$3:$BA$3,0))),IF(AND($AD40&lt;&gt;"",$I$24=$AU$12),(INDEX(DATA2!#REF!,MATCH(Y40,DATA2!#REF!,0),MATCH($N$34,DATA2!$AV$3:$BA$3,0))),IF(AND($AD40&lt;&gt;"",$I$24=$AU$13),(INDEX(DATA2!#REF!,MATCH(Y40,DATA2!#REF!,0),MATCH($N$34,DATA2!$AV$3:$BA$3,0))),""))))</f>
        <v/>
      </c>
      <c r="AI40" s="424"/>
      <c r="AJ40" s="425" t="str">
        <f t="shared" si="5"/>
        <v/>
      </c>
      <c r="AK40" s="425"/>
      <c r="AL40" s="425"/>
      <c r="AO40" s="13"/>
      <c r="AP40" s="572" t="str">
        <f>IF(CAB!$H$17=$AU$10,INDEX(DATA2!$BB$14:$BB$256,MATCH(CAB!E29,DATA2!$C$14:$C$256,0)),IF(CAB!$H$17=$AU$11,INDEX(DATA2!$BB$557:$BB$798,MATCH(CAB!E29,DATA2!$C$557:$C$798,0)),IF(CAB!$H$17=$AU$12,INDEX(DATA2!$BB$1098:$BB$1340,MATCH(CAB!E29,DATA2!$C$1098:$C$1340,0)),IF(CAB!$H$17=$AU$13,INDEX(DATA2!$BB291:$BB532,MATCH(CAB!E29,DATA2!$C291:$C532,0)),IF(CAB!$H$17=$AU$14,INDEX(DATA2!$BB$827:$BB$1069,MATCH(CAB!E29,DATA2!$C$827:$C$1069,0)),IF(CAB!$H$17=$AU$15,INDEX(DATA2!$BB$1369:$BB$1610,MATCH(CAB!E29,DATA2!$C$1369:$C$1610,0)),""))))))</f>
        <v/>
      </c>
      <c r="AQ40" s="573"/>
      <c r="AR40" s="265">
        <f>IF(CAB!J29&lt;&gt;0,CAB!J29*AP40,0)</f>
        <v>0</v>
      </c>
      <c r="AS40" s="23"/>
      <c r="AU40" s="78" t="s">
        <v>40</v>
      </c>
      <c r="AV40" s="87" t="s">
        <v>119</v>
      </c>
      <c r="AW40" s="78" t="s">
        <v>40</v>
      </c>
      <c r="AX40" s="86" t="s">
        <v>40</v>
      </c>
      <c r="AY40" s="78">
        <f t="shared" si="3"/>
        <v>2</v>
      </c>
      <c r="AZ40" s="78"/>
      <c r="BA40" s="78"/>
      <c r="BB40" s="1" t="e">
        <f t="shared" si="6"/>
        <v>#VALUE!</v>
      </c>
      <c r="BC40" s="1" t="e">
        <f t="shared" si="8"/>
        <v>#VALUE!</v>
      </c>
      <c r="BD40" s="1" t="e">
        <f t="shared" si="7"/>
        <v>#VALUE!</v>
      </c>
      <c r="CN40" t="str">
        <f t="shared" si="0"/>
        <v>Oatmeal</v>
      </c>
      <c r="CP40" s="1" t="s">
        <v>399</v>
      </c>
      <c r="CZ40" t="str">
        <f t="shared" si="1"/>
        <v>Mountain Smoke</v>
      </c>
      <c r="DB40" s="1" t="s">
        <v>382</v>
      </c>
    </row>
    <row r="41" spans="1:106" x14ac:dyDescent="0.25">
      <c r="A41" s="9">
        <v>6</v>
      </c>
      <c r="B41" s="574"/>
      <c r="C41" s="575"/>
      <c r="D41" s="576"/>
      <c r="E41" s="577" t="str">
        <f>IF(AND(B41&lt;&gt;"",$I$24=$AU$10),INDEX(DATA2!#REF!,MATCH(B41,DATA2!#REF!,0)),IF(AND(B41&lt;&gt;"",$I$24=$AU$11),INDEX(DATA2!#REF!,MATCH(B41,DATA2!#REF!,0)),IF(AND(B41&lt;&gt;"",$I$24=$AU$12),INDEX(DATA2!#REF!,MATCH(B41,DATA2!#REF!,0)),IF(AND(B41&lt;&gt;"",$I$24=$AU$13),INDEX(DATA2!#REF!,MATCH(B41,DATA2!#REF!,0)),""))))</f>
        <v/>
      </c>
      <c r="F41" s="578"/>
      <c r="G41" s="578"/>
      <c r="H41" s="578"/>
      <c r="I41" s="579"/>
      <c r="J41" s="101"/>
      <c r="K41" s="111"/>
      <c r="L41" s="111"/>
      <c r="M41" s="572" t="str">
        <f>IF(AND(J41&lt;&gt;"",$I$24=$AU$10),INDEX(DATA2!#REF!,MATCH($E41,DATA2!#REF!,0)),IF(AND(J41&lt;&gt;"",$I$24=$AU$11),INDEX(DATA2!#REF!,MATCH($E41,DATA2!#REF!,0)),IF(AND(J41&lt;&gt;"",$I$24=$AU$12),INDEX(DATA2!#REF!,MATCH($E41,DATA2!#REF!,0)),IF(AND(J41&lt;&gt;"",$I$24=$AU$13),INDEX(DATA2!#REF!,MATCH($E41,DATA2!#REF!,0)),""))))</f>
        <v/>
      </c>
      <c r="N41" s="580"/>
      <c r="O41" s="580"/>
      <c r="P41" s="581" t="str">
        <f>IF(AND($M41&lt;&gt;"",$I$24=$AU$10),(INDEX(DATA2!$AV$5:$BA$5,MATCH(E41,DATA2!$C$5:$C$5,0),MATCH($N$34,DATA2!$AV$3:$BA$3,0))),IF(AND($M41&lt;&gt;"",$I$24=$AU$11),(INDEX(DATA2!#REF!,MATCH(E41,DATA2!#REF!,0),MATCH($N$34,DATA2!$AV$3:$BA$3,0))),IF(AND($M41&lt;&gt;"",$I$24=$AU$12),(INDEX(DATA2!$AV$5:$BA$5,MATCH(E41,DATA2!$C$5:$C$5,0),MATCH($N$34,DATA2!$AV$3:$BA$3,0))),IF(AND($M41&lt;&gt;"",$I$24=$AU$13),(INDEX(DATA2!#REF!,MATCH(E41,DATA2!#REF!,0),MATCH($N$34,DATA2!$AV$3:$BA$3,0))),""))))</f>
        <v/>
      </c>
      <c r="Q41" s="581" t="str">
        <f>IF(AND($M41&lt;&gt;"",$I$24=$AU$10),(INDEX(DATA2!$AV$5:$BA$5,MATCH(G41,DATA2!$C$5:$C$5,0),MATCH($N$34,DATA2!$AV$3:$BA$3,0))),IF(AND($M41&lt;&gt;"",$I$24=$AU$11),(INDEX(DATA2!$AV$5:$BA$5,MATCH(G41,DATA2!$C$5:$C$5,0),MATCH($N$34,DATA2!$AV$3:$BA$3,0))),IF(AND($M41&lt;&gt;"",$I$24=$AU$12),(INDEX(DATA2!$AV$5:$BA$5,MATCH(G41,DATA2!$C$5:$C$5,0),MATCH($N$34,DATA2!$AV$3:$BA$3,0))),"")))</f>
        <v/>
      </c>
      <c r="R41" s="425" t="str">
        <f t="shared" si="4"/>
        <v/>
      </c>
      <c r="S41" s="425" t="str">
        <f t="shared" si="2"/>
        <v/>
      </c>
      <c r="T41" s="425" t="str">
        <f t="shared" si="2"/>
        <v/>
      </c>
      <c r="U41" s="19">
        <v>6</v>
      </c>
      <c r="V41" s="582"/>
      <c r="W41" s="583"/>
      <c r="X41" s="584"/>
      <c r="Y41" s="577" t="str">
        <f>IF(AND(V41&lt;&gt;"",$I$24=$AU$10),INDEX(DATA2!#REF!,MATCH(V41,DATA2!#REF!,0)),IF(AND(V41&lt;&gt;"",$I$24=$AU$11),INDEX(DATA2!#REF!,MATCH(V41,DATA2!#REF!,0)),IF(AND(V41&lt;&gt;"",$I$24=$AU$12),INDEX(DATA2!#REF!,MATCH(V41,DATA2!#REF!,0)),IF(AND(V41&lt;&gt;"",$I$24=$AU$13),INDEX(DATA2!#REF!,MATCH(V41,DATA2!#REF!,0)),""))))</f>
        <v/>
      </c>
      <c r="Z41" s="578"/>
      <c r="AA41" s="578"/>
      <c r="AB41" s="578"/>
      <c r="AC41" s="579"/>
      <c r="AD41" s="112"/>
      <c r="AE41" s="89"/>
      <c r="AF41" s="585" t="str">
        <f>IF(AND(AD41&lt;&gt;"",$I$24=$AU$10),INDEX(DATA2!#REF!,MATCH($Y41,DATA2!#REF!,0)),IF(AND(AD41&lt;&gt;"",$I$24=$AU$11),INDEX(DATA2!#REF!,MATCH($Y41,DATA2!#REF!,0)),IF(AND(AD41&lt;&gt;"",$I$24=$AU$12),INDEX(DATA2!#REF!,MATCH($Y41,DATA2!#REF!,0)),IF(AND(AD41&lt;&gt;"",$I$24=$AU$13),INDEX(DATA2!#REF!,MATCH($Y41,DATA2!#REF!,0)),""))))</f>
        <v/>
      </c>
      <c r="AG41" s="586" t="str">
        <f>IF(AND(AD41&lt;&gt;"",$I$24=$AU$10),INDEX(DATA2!#REF!,MATCH($V41,DATA2!#REF!,0)),IF(AND(AD41&lt;&gt;"",$I$24=$AU$11),INDEX(DATA2!#REF!,MATCH($V41,DATA2!#REF!,0)),IF(AND(AD41&lt;&gt;"",$I$24=$AU$12),INDEX(DATA2!#REF!,MATCH($V41,DATA2!#REF!,0)),"")))</f>
        <v/>
      </c>
      <c r="AH41" s="423" t="str">
        <f>IF(AND($AD41&lt;&gt;"",$I$24=$AU$10),(INDEX(DATA2!#REF!,MATCH(Y41,DATA2!#REF!,0),MATCH($N$34,DATA2!$AV$3:$BA$3,0))),IF(AND($AD41&lt;&gt;"",$I$24=$AU$11),(INDEX(DATA2!#REF!,MATCH(Y41,DATA2!#REF!,0),MATCH($N$34,DATA2!$AV$3:$BA$3,0))),IF(AND($AD41&lt;&gt;"",$I$24=$AU$12),(INDEX(DATA2!#REF!,MATCH(Y41,DATA2!#REF!,0),MATCH($N$34,DATA2!$AV$3:$BA$3,0))),IF(AND($AD41&lt;&gt;"",$I$24=$AU$13),(INDEX(DATA2!#REF!,MATCH(Y41,DATA2!#REF!,0),MATCH($N$34,DATA2!$AV$3:$BA$3,0))),""))))</f>
        <v/>
      </c>
      <c r="AI41" s="424"/>
      <c r="AJ41" s="425" t="str">
        <f t="shared" si="5"/>
        <v/>
      </c>
      <c r="AK41" s="425"/>
      <c r="AL41" s="425"/>
      <c r="AM41" s="16"/>
      <c r="AN41" s="16"/>
      <c r="AO41" s="13"/>
      <c r="AP41" s="572" t="str">
        <f>IF(CAB!$H$17=$AU$10,INDEX(DATA2!$BB$14:$BB$256,MATCH(CAB!E30,DATA2!$C$14:$C$256,0)),IF(CAB!$H$17=$AU$11,INDEX(DATA2!$BB$557:$BB$798,MATCH(CAB!E30,DATA2!$C$557:$C$798,0)),IF(CAB!$H$17=$AU$12,INDEX(DATA2!$BB$1098:$BB$1340,MATCH(CAB!E30,DATA2!$C$1098:$C$1340,0)),IF(CAB!$H$17=$AU$13,INDEX(DATA2!$BB292:$BB533,MATCH(CAB!E30,DATA2!$C292:$C533,0)),IF(CAB!$H$17=$AU$14,INDEX(DATA2!$BB$827:$BB$1069,MATCH(CAB!E30,DATA2!$C$827:$C$1069,0)),IF(CAB!$H$17=$AU$15,INDEX(DATA2!$BB$1369:$BB$1610,MATCH(CAB!E30,DATA2!$C$1369:$C$1610,0)),""))))))</f>
        <v/>
      </c>
      <c r="AQ41" s="573"/>
      <c r="AR41" s="265">
        <f>IF(CAB!J30&lt;&gt;0,CAB!J30*AP41,0)</f>
        <v>0</v>
      </c>
      <c r="AS41" s="22"/>
      <c r="AU41" s="78" t="s">
        <v>40</v>
      </c>
      <c r="AV41" s="87" t="s">
        <v>120</v>
      </c>
      <c r="AW41" s="78" t="s">
        <v>40</v>
      </c>
      <c r="AX41" s="86" t="s">
        <v>40</v>
      </c>
      <c r="AY41" s="78">
        <f t="shared" si="3"/>
        <v>2</v>
      </c>
      <c r="AZ41" s="78"/>
      <c r="BA41" s="78"/>
      <c r="BB41" s="1" t="e">
        <f t="shared" si="6"/>
        <v>#VALUE!</v>
      </c>
      <c r="BC41" s="1" t="e">
        <f t="shared" si="8"/>
        <v>#VALUE!</v>
      </c>
      <c r="BD41" s="1" t="e">
        <f t="shared" si="7"/>
        <v>#VALUE!</v>
      </c>
      <c r="CN41" t="str">
        <f t="shared" si="0"/>
        <v>River Rock</v>
      </c>
      <c r="CP41" s="1" t="s">
        <v>400</v>
      </c>
      <c r="CZ41" t="str">
        <f t="shared" si="1"/>
        <v>Oatmeal</v>
      </c>
      <c r="DB41" s="1" t="s">
        <v>383</v>
      </c>
    </row>
    <row r="42" spans="1:106" x14ac:dyDescent="0.25">
      <c r="A42" s="9">
        <v>7</v>
      </c>
      <c r="B42" s="574"/>
      <c r="C42" s="575"/>
      <c r="D42" s="576"/>
      <c r="E42" s="577" t="str">
        <f>IF(AND(B42&lt;&gt;"",$I$24=$AU$10),INDEX(DATA2!#REF!,MATCH(B42,DATA2!#REF!,0)),IF(AND(B42&lt;&gt;"",$I$24=$AU$11),INDEX(DATA2!#REF!,MATCH(B42,DATA2!#REF!,0)),IF(AND(B42&lt;&gt;"",$I$24=$AU$12),INDEX(DATA2!#REF!,MATCH(B42,DATA2!#REF!,0)),IF(AND(B42&lt;&gt;"",$I$24=$AU$13),INDEX(DATA2!#REF!,MATCH(B42,DATA2!#REF!,0)),""))))</f>
        <v/>
      </c>
      <c r="F42" s="578"/>
      <c r="G42" s="578"/>
      <c r="H42" s="578"/>
      <c r="I42" s="579"/>
      <c r="J42" s="101"/>
      <c r="K42" s="111"/>
      <c r="L42" s="111"/>
      <c r="M42" s="572" t="str">
        <f>IF(AND(J42&lt;&gt;"",$I$24=$AU$10),INDEX(DATA2!#REF!,MATCH($E42,DATA2!#REF!,0)),IF(AND(J42&lt;&gt;"",$I$24=$AU$11),INDEX(DATA2!#REF!,MATCH($E42,DATA2!#REF!,0)),IF(AND(J42&lt;&gt;"",$I$24=$AU$12),INDEX(DATA2!#REF!,MATCH($E42,DATA2!#REF!,0)),IF(AND(J42&lt;&gt;"",$I$24=$AU$13),INDEX(DATA2!#REF!,MATCH($E42,DATA2!#REF!,0)),""))))</f>
        <v/>
      </c>
      <c r="N42" s="580"/>
      <c r="O42" s="580"/>
      <c r="P42" s="581" t="str">
        <f>IF(AND($M42&lt;&gt;"",$I$24=$AU$10),(INDEX(DATA2!$AV$5:$BA$5,MATCH(E42,DATA2!$C$5:$C$5,0),MATCH($N$34,DATA2!$AV$3:$BA$3,0))),IF(AND($M42&lt;&gt;"",$I$24=$AU$11),(INDEX(DATA2!#REF!,MATCH(E42,DATA2!#REF!,0),MATCH($N$34,DATA2!$AV$3:$BA$3,0))),IF(AND($M42&lt;&gt;"",$I$24=$AU$12),(INDEX(DATA2!$AV$5:$BA$5,MATCH(E42,DATA2!$C$5:$C$5,0),MATCH($N$34,DATA2!$AV$3:$BA$3,0))),IF(AND($M42&lt;&gt;"",$I$24=$AU$13),(INDEX(DATA2!#REF!,MATCH(E42,DATA2!#REF!,0),MATCH($N$34,DATA2!$AV$3:$BA$3,0))),""))))</f>
        <v/>
      </c>
      <c r="Q42" s="581" t="str">
        <f>IF(AND($M42&lt;&gt;"",$I$24=$AU$10),(INDEX(DATA2!$AV$5:$BA$5,MATCH(G42,DATA2!$C$5:$C$5,0),MATCH($N$34,DATA2!$AV$3:$BA$3,0))),IF(AND($M42&lt;&gt;"",$I$24=$AU$11),(INDEX(DATA2!$AV$5:$BA$5,MATCH(G42,DATA2!$C$5:$C$5,0),MATCH($N$34,DATA2!$AV$3:$BA$3,0))),IF(AND($M42&lt;&gt;"",$I$24=$AU$12),(INDEX(DATA2!$AV$5:$BA$5,MATCH(G42,DATA2!$C$5:$C$5,0),MATCH($N$34,DATA2!$AV$3:$BA$3,0))),"")))</f>
        <v/>
      </c>
      <c r="R42" s="425" t="str">
        <f t="shared" si="4"/>
        <v/>
      </c>
      <c r="S42" s="425" t="str">
        <f t="shared" si="2"/>
        <v/>
      </c>
      <c r="T42" s="425" t="str">
        <f t="shared" si="2"/>
        <v/>
      </c>
      <c r="U42" s="19">
        <v>7</v>
      </c>
      <c r="V42" s="582"/>
      <c r="W42" s="583"/>
      <c r="X42" s="584"/>
      <c r="Y42" s="577" t="str">
        <f>IF(AND(V42&lt;&gt;"",$I$24=$AU$10),INDEX(DATA2!#REF!,MATCH(V42,DATA2!#REF!,0)),IF(AND(V42&lt;&gt;"",$I$24=$AU$11),INDEX(DATA2!#REF!,MATCH(V42,DATA2!#REF!,0)),IF(AND(V42&lt;&gt;"",$I$24=$AU$12),INDEX(DATA2!#REF!,MATCH(V42,DATA2!#REF!,0)),IF(AND(V42&lt;&gt;"",$I$24=$AU$13),INDEX(DATA2!#REF!,MATCH(V42,DATA2!#REF!,0)),""))))</f>
        <v/>
      </c>
      <c r="Z42" s="578"/>
      <c r="AA42" s="578"/>
      <c r="AB42" s="578"/>
      <c r="AC42" s="579"/>
      <c r="AD42" s="112"/>
      <c r="AE42" s="89"/>
      <c r="AF42" s="585" t="str">
        <f>IF(AND(AD42&lt;&gt;"",$I$24=$AU$10),INDEX(DATA2!#REF!,MATCH($Y42,DATA2!#REF!,0)),IF(AND(AD42&lt;&gt;"",$I$24=$AU$11),INDEX(DATA2!#REF!,MATCH($Y42,DATA2!#REF!,0)),IF(AND(AD42&lt;&gt;"",$I$24=$AU$12),INDEX(DATA2!#REF!,MATCH($Y42,DATA2!#REF!,0)),IF(AND(AD42&lt;&gt;"",$I$24=$AU$13),INDEX(DATA2!#REF!,MATCH($Y42,DATA2!#REF!,0)),""))))</f>
        <v/>
      </c>
      <c r="AG42" s="586" t="str">
        <f>IF(AND(AD42&lt;&gt;"",$I$24=$AU$10),INDEX(DATA2!#REF!,MATCH($V42,DATA2!#REF!,0)),IF(AND(AD42&lt;&gt;"",$I$24=$AU$11),INDEX(DATA2!#REF!,MATCH($V42,DATA2!#REF!,0)),IF(AND(AD42&lt;&gt;"",$I$24=$AU$12),INDEX(DATA2!#REF!,MATCH($V42,DATA2!#REF!,0)),"")))</f>
        <v/>
      </c>
      <c r="AH42" s="423" t="str">
        <f>IF(AND($AD42&lt;&gt;"",$I$24=$AU$10),(INDEX(DATA2!#REF!,MATCH(Y42,DATA2!#REF!,0),MATCH($N$34,DATA2!$AV$3:$BA$3,0))),IF(AND($AD42&lt;&gt;"",$I$24=$AU$11),(INDEX(DATA2!#REF!,MATCH(Y42,DATA2!#REF!,0),MATCH($N$34,DATA2!$AV$3:$BA$3,0))),IF(AND($AD42&lt;&gt;"",$I$24=$AU$12),(INDEX(DATA2!#REF!,MATCH(Y42,DATA2!#REF!,0),MATCH($N$34,DATA2!$AV$3:$BA$3,0))),IF(AND($AD42&lt;&gt;"",$I$24=$AU$13),(INDEX(DATA2!#REF!,MATCH(Y42,DATA2!#REF!,0),MATCH($N$34,DATA2!$AV$3:$BA$3,0))),""))))</f>
        <v/>
      </c>
      <c r="AI42" s="424"/>
      <c r="AJ42" s="425" t="str">
        <f t="shared" si="5"/>
        <v/>
      </c>
      <c r="AK42" s="425"/>
      <c r="AL42" s="425"/>
      <c r="AM42" s="18"/>
      <c r="AN42" s="18"/>
      <c r="AO42" s="13"/>
      <c r="AP42" s="572" t="str">
        <f>IF(CAB!$H$17=$AU$10,INDEX(DATA2!$BB$14:$BB$256,MATCH(CAB!E31,DATA2!$C$14:$C$256,0)),IF(CAB!$H$17=$AU$11,INDEX(DATA2!$BB$557:$BB$798,MATCH(CAB!E31,DATA2!$C$557:$C$798,0)),IF(CAB!$H$17=$AU$12,INDEX(DATA2!$BB$1098:$BB$1340,MATCH(CAB!E31,DATA2!$C$1098:$C$1340,0)),IF(CAB!$H$17=$AU$13,INDEX(DATA2!$BB293:$BB534,MATCH(CAB!E31,DATA2!$C293:$C534,0)),IF(CAB!$H$17=$AU$14,INDEX(DATA2!$BB$827:$BB$1069,MATCH(CAB!E31,DATA2!$C$827:$C$1069,0)),IF(CAB!$H$17=$AU$15,INDEX(DATA2!$BB$1369:$BB$1610,MATCH(CAB!E31,DATA2!$C$1369:$C$1610,0)),""))))))</f>
        <v/>
      </c>
      <c r="AQ42" s="573"/>
      <c r="AR42" s="265">
        <f>IF(CAB!J31&lt;&gt;0,CAB!J31*AP42,0)</f>
        <v>0</v>
      </c>
      <c r="AS42" s="23"/>
      <c r="AU42" s="78" t="s">
        <v>40</v>
      </c>
      <c r="AV42" s="87" t="s">
        <v>121</v>
      </c>
      <c r="AW42" s="78" t="s">
        <v>40</v>
      </c>
      <c r="AX42" s="86" t="s">
        <v>40</v>
      </c>
      <c r="AY42" s="78">
        <f t="shared" si="3"/>
        <v>2</v>
      </c>
      <c r="AZ42" s="78"/>
      <c r="BA42" s="78"/>
      <c r="BB42" s="1" t="e">
        <f t="shared" si="6"/>
        <v>#VALUE!</v>
      </c>
      <c r="BC42" s="1" t="e">
        <f t="shared" si="8"/>
        <v>#VALUE!</v>
      </c>
      <c r="BD42" s="1" t="e">
        <f t="shared" si="7"/>
        <v>#VALUE!</v>
      </c>
      <c r="CN42" t="str">
        <f t="shared" si="0"/>
        <v>Slate Brown</v>
      </c>
      <c r="CP42" s="1" t="s">
        <v>401</v>
      </c>
      <c r="CZ42" t="str">
        <f t="shared" si="1"/>
        <v>River Rock</v>
      </c>
      <c r="DB42" s="1" t="s">
        <v>384</v>
      </c>
    </row>
    <row r="43" spans="1:106" x14ac:dyDescent="0.25">
      <c r="A43" s="9">
        <v>8</v>
      </c>
      <c r="B43" s="574"/>
      <c r="C43" s="575"/>
      <c r="D43" s="576"/>
      <c r="E43" s="577" t="str">
        <f>IF(AND(B43&lt;&gt;"",$I$24=$AU$10),INDEX(DATA2!#REF!,MATCH(B43,DATA2!#REF!,0)),IF(AND(B43&lt;&gt;"",$I$24=$AU$11),INDEX(DATA2!#REF!,MATCH(B43,DATA2!#REF!,0)),IF(AND(B43&lt;&gt;"",$I$24=$AU$12),INDEX(DATA2!#REF!,MATCH(B43,DATA2!#REF!,0)),IF(AND(B43&lt;&gt;"",$I$24=$AU$13),INDEX(DATA2!#REF!,MATCH(B43,DATA2!#REF!,0)),""))))</f>
        <v/>
      </c>
      <c r="F43" s="578"/>
      <c r="G43" s="578"/>
      <c r="H43" s="578"/>
      <c r="I43" s="579"/>
      <c r="J43" s="101"/>
      <c r="K43" s="111"/>
      <c r="L43" s="111"/>
      <c r="M43" s="572" t="str">
        <f>IF(AND(J43&lt;&gt;"",$I$24=$AU$10),INDEX(DATA2!#REF!,MATCH($E43,DATA2!#REF!,0)),IF(AND(J43&lt;&gt;"",$I$24=$AU$11),INDEX(DATA2!#REF!,MATCH($E43,DATA2!#REF!,0)),IF(AND(J43&lt;&gt;"",$I$24=$AU$12),INDEX(DATA2!#REF!,MATCH($E43,DATA2!#REF!,0)),IF(AND(J43&lt;&gt;"",$I$24=$AU$13),INDEX(DATA2!#REF!,MATCH($E43,DATA2!#REF!,0)),""))))</f>
        <v/>
      </c>
      <c r="N43" s="580"/>
      <c r="O43" s="580"/>
      <c r="P43" s="581" t="str">
        <f>IF(AND($M43&lt;&gt;"",$I$24=$AU$10),(INDEX(DATA2!$AV$5:$BA$5,MATCH(E43,DATA2!$C$5:$C$5,0),MATCH($N$34,DATA2!$AV$3:$BA$3,0))),IF(AND($M43&lt;&gt;"",$I$24=$AU$11),(INDEX(DATA2!#REF!,MATCH(E43,DATA2!#REF!,0),MATCH($N$34,DATA2!$AV$3:$BA$3,0))),IF(AND($M43&lt;&gt;"",$I$24=$AU$12),(INDEX(DATA2!$AV$5:$BA$5,MATCH(E43,DATA2!$C$5:$C$5,0),MATCH($N$34,DATA2!$AV$3:$BA$3,0))),IF(AND($M43&lt;&gt;"",$I$24=$AU$13),(INDEX(DATA2!#REF!,MATCH(E43,DATA2!#REF!,0),MATCH($N$34,DATA2!$AV$3:$BA$3,0))),""))))</f>
        <v/>
      </c>
      <c r="Q43" s="581" t="str">
        <f>IF(AND($M43&lt;&gt;"",$I$24=$AU$10),(INDEX(DATA2!$AV$5:$BA$5,MATCH(G43,DATA2!$C$5:$C$5,0),MATCH($N$34,DATA2!$AV$3:$BA$3,0))),IF(AND($M43&lt;&gt;"",$I$24=$AU$11),(INDEX(DATA2!$AV$5:$BA$5,MATCH(G43,DATA2!$C$5:$C$5,0),MATCH($N$34,DATA2!$AV$3:$BA$3,0))),IF(AND($M43&lt;&gt;"",$I$24=$AU$12),(INDEX(DATA2!$AV$5:$BA$5,MATCH(G43,DATA2!$C$5:$C$5,0),MATCH($N$34,DATA2!$AV$3:$BA$3,0))),"")))</f>
        <v/>
      </c>
      <c r="R43" s="425" t="str">
        <f t="shared" si="4"/>
        <v/>
      </c>
      <c r="S43" s="425" t="str">
        <f t="shared" si="2"/>
        <v/>
      </c>
      <c r="T43" s="425" t="str">
        <f t="shared" si="2"/>
        <v/>
      </c>
      <c r="U43" s="19">
        <v>8</v>
      </c>
      <c r="V43" s="582"/>
      <c r="W43" s="583"/>
      <c r="X43" s="584"/>
      <c r="Y43" s="577" t="str">
        <f>IF(AND(V43&lt;&gt;"",$I$24=$AU$10),INDEX(DATA2!#REF!,MATCH(V43,DATA2!#REF!,0)),IF(AND(V43&lt;&gt;"",$I$24=$AU$11),INDEX(DATA2!#REF!,MATCH(V43,DATA2!#REF!,0)),IF(AND(V43&lt;&gt;"",$I$24=$AU$12),INDEX(DATA2!#REF!,MATCH(V43,DATA2!#REF!,0)),IF(AND(V43&lt;&gt;"",$I$24=$AU$13),INDEX(DATA2!#REF!,MATCH(V43,DATA2!#REF!,0)),""))))</f>
        <v/>
      </c>
      <c r="Z43" s="578"/>
      <c r="AA43" s="578"/>
      <c r="AB43" s="578"/>
      <c r="AC43" s="579"/>
      <c r="AD43" s="112"/>
      <c r="AE43" s="89"/>
      <c r="AF43" s="585" t="str">
        <f>IF(AND(AD43&lt;&gt;"",$I$24=$AU$10),INDEX(DATA2!#REF!,MATCH($Y43,DATA2!#REF!,0)),IF(AND(AD43&lt;&gt;"",$I$24=$AU$11),INDEX(DATA2!#REF!,MATCH($Y43,DATA2!#REF!,0)),IF(AND(AD43&lt;&gt;"",$I$24=$AU$12),INDEX(DATA2!#REF!,MATCH($Y43,DATA2!#REF!,0)),IF(AND(AD43&lt;&gt;"",$I$24=$AU$13),INDEX(DATA2!#REF!,MATCH($Y43,DATA2!#REF!,0)),""))))</f>
        <v/>
      </c>
      <c r="AG43" s="586" t="str">
        <f>IF(AND(AD43&lt;&gt;"",$I$24=$AU$10),INDEX(DATA2!#REF!,MATCH($V43,DATA2!#REF!,0)),IF(AND(AD43&lt;&gt;"",$I$24=$AU$11),INDEX(DATA2!#REF!,MATCH($V43,DATA2!#REF!,0)),IF(AND(AD43&lt;&gt;"",$I$24=$AU$12),INDEX(DATA2!#REF!,MATCH($V43,DATA2!#REF!,0)),"")))</f>
        <v/>
      </c>
      <c r="AH43" s="423" t="str">
        <f>IF(AND($AD43&lt;&gt;"",$I$24=$AU$10),(INDEX(DATA2!#REF!,MATCH(Y43,DATA2!#REF!,0),MATCH($N$34,DATA2!$AV$3:$BA$3,0))),IF(AND($AD43&lt;&gt;"",$I$24=$AU$11),(INDEX(DATA2!#REF!,MATCH(Y43,DATA2!#REF!,0),MATCH($N$34,DATA2!$AV$3:$BA$3,0))),IF(AND($AD43&lt;&gt;"",$I$24=$AU$12),(INDEX(DATA2!#REF!,MATCH(Y43,DATA2!#REF!,0),MATCH($N$34,DATA2!$AV$3:$BA$3,0))),IF(AND($AD43&lt;&gt;"",$I$24=$AU$13),(INDEX(DATA2!#REF!,MATCH(Y43,DATA2!#REF!,0),MATCH($N$34,DATA2!$AV$3:$BA$3,0))),""))))</f>
        <v/>
      </c>
      <c r="AI43" s="424"/>
      <c r="AJ43" s="425" t="str">
        <f t="shared" si="5"/>
        <v/>
      </c>
      <c r="AK43" s="425"/>
      <c r="AL43" s="425"/>
      <c r="AM43" s="90"/>
      <c r="AN43" s="90"/>
      <c r="AO43" s="13"/>
      <c r="AP43" s="572" t="str">
        <f>IF(CAB!$H$17=$AU$10,INDEX(DATA2!$BB$14:$BB$256,MATCH(CAB!E32,DATA2!$C$14:$C$256,0)),IF(CAB!$H$17=$AU$11,INDEX(DATA2!$BB$557:$BB$798,MATCH(CAB!E32,DATA2!$C$557:$C$798,0)),IF(CAB!$H$17=$AU$12,INDEX(DATA2!$BB$1098:$BB$1340,MATCH(CAB!E32,DATA2!$C$1098:$C$1340,0)),IF(CAB!$H$17=$AU$13,INDEX(DATA2!$BB294:$BB535,MATCH(CAB!E32,DATA2!$C294:$C535,0)),IF(CAB!$H$17=$AU$14,INDEX(DATA2!$BB$827:$BB$1069,MATCH(CAB!E32,DATA2!$C$827:$C$1069,0)),IF(CAB!$H$17=$AU$15,INDEX(DATA2!$BB$1369:$BB$1610,MATCH(CAB!E32,DATA2!$C$1369:$C$1610,0)),""))))))</f>
        <v/>
      </c>
      <c r="AQ43" s="573"/>
      <c r="AR43" s="265">
        <f>IF(CAB!J32&lt;&gt;0,CAB!J32*AP43,0)</f>
        <v>0</v>
      </c>
      <c r="AS43" s="23"/>
      <c r="AU43" s="78" t="s">
        <v>40</v>
      </c>
      <c r="AV43" s="87" t="s">
        <v>68</v>
      </c>
      <c r="AW43" s="78" t="s">
        <v>40</v>
      </c>
      <c r="AX43" s="86" t="s">
        <v>40</v>
      </c>
      <c r="AY43" s="78">
        <f t="shared" si="3"/>
        <v>2</v>
      </c>
      <c r="AZ43" s="78"/>
      <c r="BA43" s="78"/>
      <c r="BB43" s="1" t="e">
        <f t="shared" si="6"/>
        <v>#VALUE!</v>
      </c>
      <c r="BC43" s="1" t="e">
        <f t="shared" si="8"/>
        <v>#VALUE!</v>
      </c>
      <c r="BD43" s="1" t="e">
        <f t="shared" si="7"/>
        <v>#VALUE!</v>
      </c>
      <c r="CN43" t="str">
        <f t="shared" si="0"/>
        <v>Tuscan Olive</v>
      </c>
      <c r="CP43" s="1" t="s">
        <v>402</v>
      </c>
      <c r="CZ43" t="str">
        <f t="shared" si="1"/>
        <v>Slate Brown</v>
      </c>
      <c r="DB43" s="1" t="s">
        <v>385</v>
      </c>
    </row>
    <row r="44" spans="1:106" x14ac:dyDescent="0.25">
      <c r="A44" s="9">
        <v>9</v>
      </c>
      <c r="B44" s="574"/>
      <c r="C44" s="575"/>
      <c r="D44" s="576"/>
      <c r="E44" s="577" t="str">
        <f>IF(AND(B44&lt;&gt;"",$I$24=$AU$10),INDEX(DATA2!#REF!,MATCH(B44,DATA2!#REF!,0)),IF(AND(B44&lt;&gt;"",$I$24=$AU$11),INDEX(DATA2!#REF!,MATCH(B44,DATA2!#REF!,0)),IF(AND(B44&lt;&gt;"",$I$24=$AU$12),INDEX(DATA2!#REF!,MATCH(B44,DATA2!#REF!,0)),IF(AND(B44&lt;&gt;"",$I$24=$AU$13),INDEX(DATA2!#REF!,MATCH(B44,DATA2!#REF!,0)),""))))</f>
        <v/>
      </c>
      <c r="F44" s="578"/>
      <c r="G44" s="578"/>
      <c r="H44" s="578"/>
      <c r="I44" s="579"/>
      <c r="J44" s="101"/>
      <c r="K44" s="111"/>
      <c r="L44" s="111"/>
      <c r="M44" s="572" t="str">
        <f>IF(AND(J44&lt;&gt;"",$I$24=$AU$10),INDEX(DATA2!#REF!,MATCH($E44,DATA2!#REF!,0)),IF(AND(J44&lt;&gt;"",$I$24=$AU$11),INDEX(DATA2!#REF!,MATCH($E44,DATA2!#REF!,0)),IF(AND(J44&lt;&gt;"",$I$24=$AU$12),INDEX(DATA2!#REF!,MATCH($E44,DATA2!#REF!,0)),IF(AND(J44&lt;&gt;"",$I$24=$AU$13),INDEX(DATA2!#REF!,MATCH($E44,DATA2!#REF!,0)),""))))</f>
        <v/>
      </c>
      <c r="N44" s="580"/>
      <c r="O44" s="580"/>
      <c r="P44" s="581" t="str">
        <f>IF(AND($M44&lt;&gt;"",$I$24=$AU$10),(INDEX(DATA2!$AV$5:$BA$5,MATCH(E44,DATA2!$C$5:$C$5,0),MATCH($N$34,DATA2!$AV$3:$BA$3,0))),IF(AND($M44&lt;&gt;"",$I$24=$AU$11),(INDEX(DATA2!#REF!,MATCH(E44,DATA2!#REF!,0),MATCH($N$34,DATA2!$AV$3:$BA$3,0))),IF(AND($M44&lt;&gt;"",$I$24=$AU$12),(INDEX(DATA2!$AV$5:$BA$5,MATCH(E44,DATA2!$C$5:$C$5,0),MATCH($N$34,DATA2!$AV$3:$BA$3,0))),IF(AND($M44&lt;&gt;"",$I$24=$AU$13),(INDEX(DATA2!#REF!,MATCH(E44,DATA2!#REF!,0),MATCH($N$34,DATA2!$AV$3:$BA$3,0))),""))))</f>
        <v/>
      </c>
      <c r="Q44" s="581" t="str">
        <f>IF(AND($M44&lt;&gt;"",$I$24=$AU$10),(INDEX(DATA2!$AV$5:$BA$5,MATCH(G44,DATA2!$C$5:$C$5,0),MATCH($N$34,DATA2!$AV$3:$BA$3,0))),IF(AND($M44&lt;&gt;"",$I$24=$AU$11),(INDEX(DATA2!$AV$5:$BA$5,MATCH(G44,DATA2!$C$5:$C$5,0),MATCH($N$34,DATA2!$AV$3:$BA$3,0))),IF(AND($M44&lt;&gt;"",$I$24=$AU$12),(INDEX(DATA2!$AV$5:$BA$5,MATCH(G44,DATA2!$C$5:$C$5,0),MATCH($N$34,DATA2!$AV$3:$BA$3,0))),"")))</f>
        <v/>
      </c>
      <c r="R44" s="425" t="str">
        <f t="shared" si="4"/>
        <v/>
      </c>
      <c r="S44" s="425" t="str">
        <f t="shared" si="2"/>
        <v/>
      </c>
      <c r="T44" s="425" t="str">
        <f t="shared" si="2"/>
        <v/>
      </c>
      <c r="U44" s="19">
        <v>9</v>
      </c>
      <c r="V44" s="582"/>
      <c r="W44" s="583"/>
      <c r="X44" s="584"/>
      <c r="Y44" s="577" t="str">
        <f>IF(AND(V44&lt;&gt;"",$I$24=$AU$10),INDEX(DATA2!#REF!,MATCH(V44,DATA2!#REF!,0)),IF(AND(V44&lt;&gt;"",$I$24=$AU$11),INDEX(DATA2!#REF!,MATCH(V44,DATA2!#REF!,0)),IF(AND(V44&lt;&gt;"",$I$24=$AU$12),INDEX(DATA2!#REF!,MATCH(V44,DATA2!#REF!,0)),IF(AND(V44&lt;&gt;"",$I$24=$AU$13),INDEX(DATA2!#REF!,MATCH(V44,DATA2!#REF!,0)),""))))</f>
        <v/>
      </c>
      <c r="Z44" s="578"/>
      <c r="AA44" s="578"/>
      <c r="AB44" s="578"/>
      <c r="AC44" s="579"/>
      <c r="AD44" s="112"/>
      <c r="AE44" s="89"/>
      <c r="AF44" s="585" t="str">
        <f>IF(AND(AD44&lt;&gt;"",$I$24=$AU$10),INDEX(DATA2!#REF!,MATCH($Y44,DATA2!#REF!,0)),IF(AND(AD44&lt;&gt;"",$I$24=$AU$11),INDEX(DATA2!#REF!,MATCH($Y44,DATA2!#REF!,0)),IF(AND(AD44&lt;&gt;"",$I$24=$AU$12),INDEX(DATA2!#REF!,MATCH($Y44,DATA2!#REF!,0)),IF(AND(AD44&lt;&gt;"",$I$24=$AU$13),INDEX(DATA2!#REF!,MATCH($Y44,DATA2!#REF!,0)),""))))</f>
        <v/>
      </c>
      <c r="AG44" s="586" t="str">
        <f>IF(AND(AD44&lt;&gt;"",$I$24=$AU$10),INDEX(DATA2!#REF!,MATCH($V44,DATA2!#REF!,0)),IF(AND(AD44&lt;&gt;"",$I$24=$AU$11),INDEX(DATA2!#REF!,MATCH($V44,DATA2!#REF!,0)),IF(AND(AD44&lt;&gt;"",$I$24=$AU$12),INDEX(DATA2!#REF!,MATCH($V44,DATA2!#REF!,0)),"")))</f>
        <v/>
      </c>
      <c r="AH44" s="423" t="str">
        <f>IF(AND($AD44&lt;&gt;"",$I$24=$AU$10),(INDEX(DATA2!#REF!,MATCH(Y44,DATA2!#REF!,0),MATCH($N$34,DATA2!$AV$3:$BA$3,0))),IF(AND($AD44&lt;&gt;"",$I$24=$AU$11),(INDEX(DATA2!#REF!,MATCH(Y44,DATA2!#REF!,0),MATCH($N$34,DATA2!$AV$3:$BA$3,0))),IF(AND($AD44&lt;&gt;"",$I$24=$AU$12),(INDEX(DATA2!#REF!,MATCH(Y44,DATA2!#REF!,0),MATCH($N$34,DATA2!$AV$3:$BA$3,0))),IF(AND($AD44&lt;&gt;"",$I$24=$AU$13),(INDEX(DATA2!#REF!,MATCH(Y44,DATA2!#REF!,0),MATCH($N$34,DATA2!$AV$3:$BA$3,0))),""))))</f>
        <v/>
      </c>
      <c r="AI44" s="424"/>
      <c r="AJ44" s="425" t="str">
        <f t="shared" si="5"/>
        <v/>
      </c>
      <c r="AK44" s="425"/>
      <c r="AL44" s="425"/>
      <c r="AM44" s="90"/>
      <c r="AN44" s="90"/>
      <c r="AO44" s="13"/>
      <c r="AP44" s="572" t="str">
        <f>IF(CAB!$H$17=$AU$10,INDEX(DATA2!$BB$14:$BB$256,MATCH(CAB!E33,DATA2!$C$14:$C$256,0)),IF(CAB!$H$17=$AU$11,INDEX(DATA2!$BB$557:$BB$798,MATCH(CAB!E33,DATA2!$C$557:$C$798,0)),IF(CAB!$H$17=$AU$12,INDEX(DATA2!$BB$1098:$BB$1340,MATCH(CAB!E33,DATA2!$C$1098:$C$1340,0)),IF(CAB!$H$17=$AU$13,INDEX(DATA2!$BB295:$BB536,MATCH(CAB!E33,DATA2!$C295:$C536,0)),IF(CAB!$H$17=$AU$14,INDEX(DATA2!$BB$827:$BB$1069,MATCH(CAB!E33,DATA2!$C$827:$C$1069,0)),IF(CAB!$H$17=$AU$15,INDEX(DATA2!$BB$1369:$BB$1610,MATCH(CAB!E33,DATA2!$C$1369:$C$1610,0)),""))))))</f>
        <v/>
      </c>
      <c r="AQ44" s="573"/>
      <c r="AR44" s="265">
        <f>IF(CAB!J33&lt;&gt;0,CAB!J33*AP44,0)</f>
        <v>0</v>
      </c>
      <c r="AS44" s="23"/>
      <c r="AU44" s="78" t="s">
        <v>40</v>
      </c>
      <c r="AV44" s="87" t="s">
        <v>108</v>
      </c>
      <c r="AW44" s="78" t="s">
        <v>40</v>
      </c>
      <c r="AX44" s="86" t="s">
        <v>40</v>
      </c>
      <c r="AY44" s="78">
        <f t="shared" si="3"/>
        <v>2</v>
      </c>
      <c r="AZ44" s="78"/>
      <c r="BA44" s="78"/>
      <c r="BB44" s="1" t="e">
        <f t="shared" si="6"/>
        <v>#VALUE!</v>
      </c>
      <c r="BC44" s="1" t="e">
        <f t="shared" si="8"/>
        <v>#VALUE!</v>
      </c>
      <c r="BD44" s="1" t="e">
        <f t="shared" si="7"/>
        <v>#VALUE!</v>
      </c>
      <c r="CN44">
        <f t="shared" si="0"/>
        <v>0</v>
      </c>
      <c r="CZ44" t="str">
        <f t="shared" si="1"/>
        <v>Toffee</v>
      </c>
      <c r="DB44" s="1" t="s">
        <v>387</v>
      </c>
    </row>
    <row r="45" spans="1:106" x14ac:dyDescent="0.25">
      <c r="A45" s="9">
        <v>10</v>
      </c>
      <c r="B45" s="574"/>
      <c r="C45" s="575"/>
      <c r="D45" s="576"/>
      <c r="E45" s="577" t="str">
        <f>IF(AND(B45&lt;&gt;"",$I$24=$AU$10),INDEX(DATA2!#REF!,MATCH(B45,DATA2!#REF!,0)),IF(AND(B45&lt;&gt;"",$I$24=$AU$11),INDEX(DATA2!#REF!,MATCH(B45,DATA2!#REF!,0)),IF(AND(B45&lt;&gt;"",$I$24=$AU$12),INDEX(DATA2!#REF!,MATCH(B45,DATA2!#REF!,0)),IF(AND(B45&lt;&gt;"",$I$24=$AU$13),INDEX(DATA2!#REF!,MATCH(B45,DATA2!#REF!,0)),""))))</f>
        <v/>
      </c>
      <c r="F45" s="578"/>
      <c r="G45" s="578"/>
      <c r="H45" s="578"/>
      <c r="I45" s="579"/>
      <c r="J45" s="101"/>
      <c r="K45" s="111"/>
      <c r="L45" s="111"/>
      <c r="M45" s="572" t="str">
        <f>IF(AND(J45&lt;&gt;"",$I$24=$AU$10),INDEX(DATA2!#REF!,MATCH($E45,DATA2!#REF!,0)),IF(AND(J45&lt;&gt;"",$I$24=$AU$11),INDEX(DATA2!#REF!,MATCH($E45,DATA2!#REF!,0)),IF(AND(J45&lt;&gt;"",$I$24=$AU$12),INDEX(DATA2!#REF!,MATCH($E45,DATA2!#REF!,0)),IF(AND(J45&lt;&gt;"",$I$24=$AU$13),INDEX(DATA2!#REF!,MATCH($E45,DATA2!#REF!,0)),""))))</f>
        <v/>
      </c>
      <c r="N45" s="580"/>
      <c r="O45" s="580"/>
      <c r="P45" s="581" t="str">
        <f>IF(AND($M45&lt;&gt;"",$I$24=$AU$10),(INDEX(DATA2!$AV$5:$BA$5,MATCH(E45,DATA2!$C$5:$C$5,0),MATCH($N$34,DATA2!$AV$3:$BA$3,0))),IF(AND($M45&lt;&gt;"",$I$24=$AU$11),(INDEX(DATA2!#REF!,MATCH(E45,DATA2!#REF!,0),MATCH($N$34,DATA2!$AV$3:$BA$3,0))),IF(AND($M45&lt;&gt;"",$I$24=$AU$12),(INDEX(DATA2!$AV$5:$BA$5,MATCH(E45,DATA2!$C$5:$C$5,0),MATCH($N$34,DATA2!$AV$3:$BA$3,0))),IF(AND($M45&lt;&gt;"",$I$24=$AU$13),(INDEX(DATA2!#REF!,MATCH(E45,DATA2!#REF!,0),MATCH($N$34,DATA2!$AV$3:$BA$3,0))),""))))</f>
        <v/>
      </c>
      <c r="Q45" s="581" t="str">
        <f>IF(AND($M45&lt;&gt;"",$I$24=$AU$10),(INDEX(DATA2!$AV$5:$BA$5,MATCH(G45,DATA2!$C$5:$C$5,0),MATCH($N$34,DATA2!$AV$3:$BA$3,0))),IF(AND($M45&lt;&gt;"",$I$24=$AU$11),(INDEX(DATA2!$AV$5:$BA$5,MATCH(G45,DATA2!$C$5:$C$5,0),MATCH($N$34,DATA2!$AV$3:$BA$3,0))),IF(AND($M45&lt;&gt;"",$I$24=$AU$12),(INDEX(DATA2!$AV$5:$BA$5,MATCH(G45,DATA2!$C$5:$C$5,0),MATCH($N$34,DATA2!$AV$3:$BA$3,0))),"")))</f>
        <v/>
      </c>
      <c r="R45" s="425" t="str">
        <f t="shared" si="4"/>
        <v/>
      </c>
      <c r="S45" s="425" t="str">
        <f t="shared" si="2"/>
        <v/>
      </c>
      <c r="T45" s="425" t="str">
        <f t="shared" si="2"/>
        <v/>
      </c>
      <c r="U45" s="19">
        <v>10</v>
      </c>
      <c r="V45" s="582"/>
      <c r="W45" s="583"/>
      <c r="X45" s="584"/>
      <c r="Y45" s="577" t="str">
        <f>IF(AND(V45&lt;&gt;"",$I$24=$AU$10),INDEX(DATA2!#REF!,MATCH(V45,DATA2!#REF!,0)),IF(AND(V45&lt;&gt;"",$I$24=$AU$11),INDEX(DATA2!#REF!,MATCH(V45,DATA2!#REF!,0)),IF(AND(V45&lt;&gt;"",$I$24=$AU$12),INDEX(DATA2!#REF!,MATCH(V45,DATA2!#REF!,0)),IF(AND(V45&lt;&gt;"",$I$24=$AU$13),INDEX(DATA2!#REF!,MATCH(V45,DATA2!#REF!,0)),""))))</f>
        <v/>
      </c>
      <c r="Z45" s="578"/>
      <c r="AA45" s="578"/>
      <c r="AB45" s="578"/>
      <c r="AC45" s="579"/>
      <c r="AD45" s="112"/>
      <c r="AE45" s="89"/>
      <c r="AF45" s="585" t="str">
        <f>IF(AND(AD45&lt;&gt;"",$I$24=$AU$10),INDEX(DATA2!#REF!,MATCH($Y45,DATA2!#REF!,0)),IF(AND(AD45&lt;&gt;"",$I$24=$AU$11),INDEX(DATA2!#REF!,MATCH($Y45,DATA2!#REF!,0)),IF(AND(AD45&lt;&gt;"",$I$24=$AU$12),INDEX(DATA2!#REF!,MATCH($Y45,DATA2!#REF!,0)),IF(AND(AD45&lt;&gt;"",$I$24=$AU$13),INDEX(DATA2!#REF!,MATCH($Y45,DATA2!#REF!,0)),""))))</f>
        <v/>
      </c>
      <c r="AG45" s="586" t="str">
        <f>IF(AND(AD45&lt;&gt;"",$I$24=$AU$10),INDEX(DATA2!#REF!,MATCH($V45,DATA2!#REF!,0)),IF(AND(AD45&lt;&gt;"",$I$24=$AU$11),INDEX(DATA2!#REF!,MATCH($V45,DATA2!#REF!,0)),IF(AND(AD45&lt;&gt;"",$I$24=$AU$12),INDEX(DATA2!#REF!,MATCH($V45,DATA2!#REF!,0)),"")))</f>
        <v/>
      </c>
      <c r="AH45" s="423" t="str">
        <f>IF(AND($AD45&lt;&gt;"",$I$24=$AU$10),(INDEX(DATA2!#REF!,MATCH(Y45,DATA2!#REF!,0),MATCH($N$34,DATA2!$AV$3:$BA$3,0))),IF(AND($AD45&lt;&gt;"",$I$24=$AU$11),(INDEX(DATA2!#REF!,MATCH(Y45,DATA2!#REF!,0),MATCH($N$34,DATA2!$AV$3:$BA$3,0))),IF(AND($AD45&lt;&gt;"",$I$24=$AU$12),(INDEX(DATA2!#REF!,MATCH(Y45,DATA2!#REF!,0),MATCH($N$34,DATA2!$AV$3:$BA$3,0))),IF(AND($AD45&lt;&gt;"",$I$24=$AU$13),(INDEX(DATA2!#REF!,MATCH(Y45,DATA2!#REF!,0),MATCH($N$34,DATA2!$AV$3:$BA$3,0))),""))))</f>
        <v/>
      </c>
      <c r="AI45" s="424"/>
      <c r="AJ45" s="425" t="str">
        <f t="shared" si="5"/>
        <v/>
      </c>
      <c r="AK45" s="425"/>
      <c r="AL45" s="425"/>
      <c r="AM45" s="90"/>
      <c r="AN45" s="90"/>
      <c r="AO45" s="13"/>
      <c r="AP45" s="572" t="str">
        <f>IF(CAB!$H$17=$AU$10,INDEX(DATA2!$BB$14:$BB$256,MATCH(CAB!E34,DATA2!$C$14:$C$256,0)),IF(CAB!$H$17=$AU$11,INDEX(DATA2!$BB$557:$BB$798,MATCH(CAB!E34,DATA2!$C$557:$C$798,0)),IF(CAB!$H$17=$AU$12,INDEX(DATA2!$BB$1098:$BB$1340,MATCH(CAB!E34,DATA2!$C$1098:$C$1340,0)),IF(CAB!$H$17=$AU$13,INDEX(DATA2!$BB296:$BB537,MATCH(CAB!E34,DATA2!$C296:$C537,0)),IF(CAB!$H$17=$AU$14,INDEX(DATA2!$BB$827:$BB$1069,MATCH(CAB!E34,DATA2!$C$827:$C$1069,0)),IF(CAB!$H$17=$AU$15,INDEX(DATA2!$BB$1369:$BB$1610,MATCH(CAB!E34,DATA2!$C$1369:$C$1610,0)),""))))))</f>
        <v/>
      </c>
      <c r="AQ45" s="573"/>
      <c r="AR45" s="265">
        <f>IF(CAB!J34&lt;&gt;0,CAB!J34*AP45,0)</f>
        <v>0</v>
      </c>
      <c r="AS45" s="23"/>
      <c r="AU45" s="78" t="s">
        <v>40</v>
      </c>
      <c r="AV45" s="87" t="s">
        <v>39</v>
      </c>
      <c r="AW45" s="78" t="s">
        <v>40</v>
      </c>
      <c r="AX45" s="86" t="s">
        <v>40</v>
      </c>
      <c r="AY45" s="78">
        <f t="shared" si="3"/>
        <v>2</v>
      </c>
      <c r="AZ45" s="78"/>
      <c r="BA45" s="78"/>
      <c r="BB45" s="1" t="e">
        <f t="shared" si="6"/>
        <v>#VALUE!</v>
      </c>
      <c r="BC45" s="1" t="e">
        <f t="shared" si="8"/>
        <v>#VALUE!</v>
      </c>
      <c r="BD45" s="1" t="e">
        <f t="shared" si="7"/>
        <v>#VALUE!</v>
      </c>
      <c r="CN45">
        <f t="shared" si="0"/>
        <v>0</v>
      </c>
      <c r="CZ45" t="str">
        <f t="shared" si="1"/>
        <v>Tuscan Olive</v>
      </c>
      <c r="DB45" s="98" t="s">
        <v>386</v>
      </c>
    </row>
    <row r="46" spans="1:106" x14ac:dyDescent="0.25">
      <c r="A46" s="9">
        <v>11</v>
      </c>
      <c r="B46" s="574"/>
      <c r="C46" s="575"/>
      <c r="D46" s="576"/>
      <c r="E46" s="577" t="str">
        <f>IF(AND(B46&lt;&gt;"",$I$24=$AU$10),INDEX(DATA2!#REF!,MATCH(B46,DATA2!#REF!,0)),IF(AND(B46&lt;&gt;"",$I$24=$AU$11),INDEX(DATA2!#REF!,MATCH(B46,DATA2!#REF!,0)),IF(AND(B46&lt;&gt;"",$I$24=$AU$12),INDEX(DATA2!#REF!,MATCH(B46,DATA2!#REF!,0)),IF(AND(B46&lt;&gt;"",$I$24=$AU$13),INDEX(DATA2!#REF!,MATCH(B46,DATA2!#REF!,0)),""))))</f>
        <v/>
      </c>
      <c r="F46" s="578"/>
      <c r="G46" s="578"/>
      <c r="H46" s="578"/>
      <c r="I46" s="579"/>
      <c r="J46" s="101"/>
      <c r="K46" s="111"/>
      <c r="L46" s="111"/>
      <c r="M46" s="572" t="str">
        <f>IF(AND(J46&lt;&gt;"",$I$24=$AU$10),INDEX(DATA2!#REF!,MATCH($E46,DATA2!#REF!,0)),IF(AND(J46&lt;&gt;"",$I$24=$AU$11),INDEX(DATA2!#REF!,MATCH($E46,DATA2!#REF!,0)),IF(AND(J46&lt;&gt;"",$I$24=$AU$12),INDEX(DATA2!#REF!,MATCH($E46,DATA2!#REF!,0)),IF(AND(J46&lt;&gt;"",$I$24=$AU$13),INDEX(DATA2!#REF!,MATCH($E46,DATA2!#REF!,0)),""))))</f>
        <v/>
      </c>
      <c r="N46" s="580"/>
      <c r="O46" s="580"/>
      <c r="P46" s="581" t="str">
        <f>IF(AND($M46&lt;&gt;"",$I$24=$AU$10),(INDEX(DATA2!$AV$5:$BA$5,MATCH(E46,DATA2!$C$5:$C$5,0),MATCH($N$34,DATA2!$AV$3:$BA$3,0))),IF(AND($M46&lt;&gt;"",$I$24=$AU$11),(INDEX(DATA2!#REF!,MATCH(E46,DATA2!#REF!,0),MATCH($N$34,DATA2!$AV$3:$BA$3,0))),IF(AND($M46&lt;&gt;"",$I$24=$AU$12),(INDEX(DATA2!$AV$5:$BA$5,MATCH(E46,DATA2!$C$5:$C$5,0),MATCH($N$34,DATA2!$AV$3:$BA$3,0))),IF(AND($M46&lt;&gt;"",$I$24=$AU$13),(INDEX(DATA2!#REF!,MATCH(E46,DATA2!#REF!,0),MATCH($N$34,DATA2!$AV$3:$BA$3,0))),""))))</f>
        <v/>
      </c>
      <c r="Q46" s="581" t="str">
        <f>IF(AND($M46&lt;&gt;"",$I$24=$AU$10),(INDEX(DATA2!$AV$5:$BA$5,MATCH(G46,DATA2!$C$5:$C$5,0),MATCH($N$34,DATA2!$AV$3:$BA$3,0))),IF(AND($M46&lt;&gt;"",$I$24=$AU$11),(INDEX(DATA2!$AV$5:$BA$5,MATCH(G46,DATA2!$C$5:$C$5,0),MATCH($N$34,DATA2!$AV$3:$BA$3,0))),IF(AND($M46&lt;&gt;"",$I$24=$AU$12),(INDEX(DATA2!$AV$5:$BA$5,MATCH(G46,DATA2!$C$5:$C$5,0),MATCH($N$34,DATA2!$AV$3:$BA$3,0))),"")))</f>
        <v/>
      </c>
      <c r="R46" s="425" t="str">
        <f t="shared" si="4"/>
        <v/>
      </c>
      <c r="S46" s="425" t="str">
        <f t="shared" si="2"/>
        <v/>
      </c>
      <c r="T46" s="425" t="str">
        <f t="shared" si="2"/>
        <v/>
      </c>
      <c r="U46" s="19">
        <v>11</v>
      </c>
      <c r="V46" s="582"/>
      <c r="W46" s="583"/>
      <c r="X46" s="584"/>
      <c r="Y46" s="577" t="str">
        <f>IF(AND(V46&lt;&gt;"",$I$24=$AU$10),INDEX(DATA2!#REF!,MATCH(V46,DATA2!#REF!,0)),IF(AND(V46&lt;&gt;"",$I$24=$AU$11),INDEX(DATA2!#REF!,MATCH(V46,DATA2!#REF!,0)),IF(AND(V46&lt;&gt;"",$I$24=$AU$12),INDEX(DATA2!#REF!,MATCH(V46,DATA2!#REF!,0)),IF(AND(V46&lt;&gt;"",$I$24=$AU$13),INDEX(DATA2!#REF!,MATCH(V46,DATA2!#REF!,0)),""))))</f>
        <v/>
      </c>
      <c r="Z46" s="578"/>
      <c r="AA46" s="578"/>
      <c r="AB46" s="578"/>
      <c r="AC46" s="579"/>
      <c r="AD46" s="112"/>
      <c r="AE46" s="89"/>
      <c r="AF46" s="585" t="str">
        <f>IF(AND(AD46&lt;&gt;"",$I$24=$AU$10),INDEX(DATA2!#REF!,MATCH($Y46,DATA2!#REF!,0)),IF(AND(AD46&lt;&gt;"",$I$24=$AU$11),INDEX(DATA2!#REF!,MATCH($Y46,DATA2!#REF!,0)),IF(AND(AD46&lt;&gt;"",$I$24=$AU$12),INDEX(DATA2!#REF!,MATCH($Y46,DATA2!#REF!,0)),IF(AND(AD46&lt;&gt;"",$I$24=$AU$13),INDEX(DATA2!#REF!,MATCH($Y46,DATA2!#REF!,0)),""))))</f>
        <v/>
      </c>
      <c r="AG46" s="586" t="str">
        <f>IF(AND(AD46&lt;&gt;"",$I$24=$AU$10),INDEX(DATA2!#REF!,MATCH($V46,DATA2!#REF!,0)),IF(AND(AD46&lt;&gt;"",$I$24=$AU$11),INDEX(DATA2!#REF!,MATCH($V46,DATA2!#REF!,0)),IF(AND(AD46&lt;&gt;"",$I$24=$AU$12),INDEX(DATA2!#REF!,MATCH($V46,DATA2!#REF!,0)),"")))</f>
        <v/>
      </c>
      <c r="AH46" s="423" t="str">
        <f>IF(AND($AD46&lt;&gt;"",$I$24=$AU$10),(INDEX(DATA2!#REF!,MATCH(Y46,DATA2!#REF!,0),MATCH($N$34,DATA2!$AV$3:$BA$3,0))),IF(AND($AD46&lt;&gt;"",$I$24=$AU$11),(INDEX(DATA2!#REF!,MATCH(Y46,DATA2!#REF!,0),MATCH($N$34,DATA2!$AV$3:$BA$3,0))),IF(AND($AD46&lt;&gt;"",$I$24=$AU$12),(INDEX(DATA2!#REF!,MATCH(Y46,DATA2!#REF!,0),MATCH($N$34,DATA2!$AV$3:$BA$3,0))),IF(AND($AD46&lt;&gt;"",$I$24=$AU$13),(INDEX(DATA2!#REF!,MATCH(Y46,DATA2!#REF!,0),MATCH($N$34,DATA2!$AV$3:$BA$3,0))),""))))</f>
        <v/>
      </c>
      <c r="AI46" s="424"/>
      <c r="AJ46" s="425" t="str">
        <f t="shared" si="5"/>
        <v/>
      </c>
      <c r="AK46" s="425"/>
      <c r="AL46" s="425"/>
      <c r="AM46" s="90"/>
      <c r="AN46" s="90"/>
      <c r="AO46" s="13"/>
      <c r="AP46" s="572" t="str">
        <f>IF(CAB!$H$17=$AU$10,INDEX(DATA2!$BB$14:$BB$256,MATCH(CAB!E35,DATA2!$C$14:$C$256,0)),IF(CAB!$H$17=$AU$11,INDEX(DATA2!$BB$557:$BB$798,MATCH(CAB!E35,DATA2!$C$557:$C$798,0)),IF(CAB!$H$17=$AU$12,INDEX(DATA2!$BB$1098:$BB$1340,MATCH(CAB!E35,DATA2!$C$1098:$C$1340,0)),IF(CAB!$H$17=$AU$13,INDEX(DATA2!$BB297:$BB538,MATCH(CAB!E35,DATA2!$C297:$C538,0)),IF(CAB!$H$17=$AU$14,INDEX(DATA2!$BB$827:$BB$1069,MATCH(CAB!E35,DATA2!$C$827:$C$1069,0)),IF(CAB!$H$17=$AU$15,INDEX(DATA2!$BB$1369:$BB$1610,MATCH(CAB!E35,DATA2!$C$1369:$C$1610,0)),""))))))</f>
        <v/>
      </c>
      <c r="AQ46" s="573"/>
      <c r="AR46" s="265">
        <f>IF(CAB!J35&lt;&gt;0,CAB!J35*AP46,0)</f>
        <v>0</v>
      </c>
      <c r="AS46" s="23"/>
      <c r="AU46" s="78" t="s">
        <v>40</v>
      </c>
      <c r="AV46" s="87" t="s">
        <v>81</v>
      </c>
      <c r="AW46" s="78" t="s">
        <v>40</v>
      </c>
      <c r="AX46" s="86" t="s">
        <v>40</v>
      </c>
      <c r="AY46" s="78">
        <f t="shared" si="3"/>
        <v>2</v>
      </c>
      <c r="AZ46" s="78"/>
      <c r="BA46" s="78"/>
      <c r="BB46" s="1" t="e">
        <f t="shared" si="6"/>
        <v>#VALUE!</v>
      </c>
      <c r="BC46" s="1" t="e">
        <f t="shared" si="8"/>
        <v>#VALUE!</v>
      </c>
      <c r="BD46" s="1" t="e">
        <f t="shared" si="7"/>
        <v>#VALUE!</v>
      </c>
      <c r="CN46">
        <f t="shared" si="0"/>
        <v>0</v>
      </c>
      <c r="CZ46" t="str">
        <f t="shared" si="1"/>
        <v>Van Dyke</v>
      </c>
      <c r="DB46" s="1" t="s">
        <v>388</v>
      </c>
    </row>
    <row r="47" spans="1:106" x14ac:dyDescent="0.25">
      <c r="A47" s="9">
        <v>12</v>
      </c>
      <c r="B47" s="574"/>
      <c r="C47" s="575"/>
      <c r="D47" s="576"/>
      <c r="E47" s="577" t="str">
        <f>IF(AND(B47&lt;&gt;"",$I$24=$AU$10),INDEX(DATA2!#REF!,MATCH(B47,DATA2!#REF!,0)),IF(AND(B47&lt;&gt;"",$I$24=$AU$11),INDEX(DATA2!#REF!,MATCH(B47,DATA2!#REF!,0)),IF(AND(B47&lt;&gt;"",$I$24=$AU$12),INDEX(DATA2!#REF!,MATCH(B47,DATA2!#REF!,0)),IF(AND(B47&lt;&gt;"",$I$24=$AU$13),INDEX(DATA2!#REF!,MATCH(B47,DATA2!#REF!,0)),""))))</f>
        <v/>
      </c>
      <c r="F47" s="578"/>
      <c r="G47" s="578"/>
      <c r="H47" s="578"/>
      <c r="I47" s="579"/>
      <c r="J47" s="101"/>
      <c r="K47" s="111"/>
      <c r="L47" s="111"/>
      <c r="M47" s="572" t="str">
        <f>IF(AND(J47&lt;&gt;"",$I$24=$AU$10),INDEX(DATA2!#REF!,MATCH($E47,DATA2!#REF!,0)),IF(AND(J47&lt;&gt;"",$I$24=$AU$11),INDEX(DATA2!#REF!,MATCH($E47,DATA2!#REF!,0)),IF(AND(J47&lt;&gt;"",$I$24=$AU$12),INDEX(DATA2!#REF!,MATCH($E47,DATA2!#REF!,0)),IF(AND(J47&lt;&gt;"",$I$24=$AU$13),INDEX(DATA2!#REF!,MATCH($E47,DATA2!#REF!,0)),""))))</f>
        <v/>
      </c>
      <c r="N47" s="580"/>
      <c r="O47" s="580"/>
      <c r="P47" s="581" t="str">
        <f>IF(AND($M47&lt;&gt;"",$I$24=$AU$10),(INDEX(DATA2!$AV$5:$BA$5,MATCH(E47,DATA2!$C$5:$C$5,0),MATCH($N$34,DATA2!$AV$3:$BA$3,0))),IF(AND($M47&lt;&gt;"",$I$24=$AU$11),(INDEX(DATA2!#REF!,MATCH(E47,DATA2!#REF!,0),MATCH($N$34,DATA2!$AV$3:$BA$3,0))),IF(AND($M47&lt;&gt;"",$I$24=$AU$12),(INDEX(DATA2!$AV$5:$BA$5,MATCH(E47,DATA2!$C$5:$C$5,0),MATCH($N$34,DATA2!$AV$3:$BA$3,0))),IF(AND($M47&lt;&gt;"",$I$24=$AU$13),(INDEX(DATA2!#REF!,MATCH(E47,DATA2!#REF!,0),MATCH($N$34,DATA2!$AV$3:$BA$3,0))),""))))</f>
        <v/>
      </c>
      <c r="Q47" s="581" t="str">
        <f>IF(AND($M47&lt;&gt;"",$I$24=$AU$10),(INDEX(DATA2!$AV$5:$BA$5,MATCH(G47,DATA2!$C$5:$C$5,0),MATCH($N$34,DATA2!$AV$3:$BA$3,0))),IF(AND($M47&lt;&gt;"",$I$24=$AU$11),(INDEX(DATA2!$AV$5:$BA$5,MATCH(G47,DATA2!$C$5:$C$5,0),MATCH($N$34,DATA2!$AV$3:$BA$3,0))),IF(AND($M47&lt;&gt;"",$I$24=$AU$12),(INDEX(DATA2!$AV$5:$BA$5,MATCH(G47,DATA2!$C$5:$C$5,0),MATCH($N$34,DATA2!$AV$3:$BA$3,0))),"")))</f>
        <v/>
      </c>
      <c r="R47" s="425" t="str">
        <f t="shared" si="4"/>
        <v/>
      </c>
      <c r="S47" s="425" t="str">
        <f t="shared" si="2"/>
        <v/>
      </c>
      <c r="T47" s="425" t="str">
        <f t="shared" si="2"/>
        <v/>
      </c>
      <c r="U47" s="19">
        <v>12</v>
      </c>
      <c r="V47" s="582"/>
      <c r="W47" s="583"/>
      <c r="X47" s="584"/>
      <c r="Y47" s="577" t="str">
        <f>IF(AND(V47&lt;&gt;"",$I$24=$AU$10),INDEX(DATA2!#REF!,MATCH(V47,DATA2!#REF!,0)),IF(AND(V47&lt;&gt;"",$I$24=$AU$11),INDEX(DATA2!#REF!,MATCH(V47,DATA2!#REF!,0)),IF(AND(V47&lt;&gt;"",$I$24=$AU$12),INDEX(DATA2!#REF!,MATCH(V47,DATA2!#REF!,0)),IF(AND(V47&lt;&gt;"",$I$24=$AU$13),INDEX(DATA2!#REF!,MATCH(V47,DATA2!#REF!,0)),""))))</f>
        <v/>
      </c>
      <c r="Z47" s="578"/>
      <c r="AA47" s="578"/>
      <c r="AB47" s="578"/>
      <c r="AC47" s="579"/>
      <c r="AD47" s="112"/>
      <c r="AE47" s="89"/>
      <c r="AF47" s="585" t="str">
        <f>IF(AND(AD47&lt;&gt;"",$I$24=$AU$10),INDEX(DATA2!#REF!,MATCH($Y47,DATA2!#REF!,0)),IF(AND(AD47&lt;&gt;"",$I$24=$AU$11),INDEX(DATA2!#REF!,MATCH($Y47,DATA2!#REF!,0)),IF(AND(AD47&lt;&gt;"",$I$24=$AU$12),INDEX(DATA2!#REF!,MATCH($Y47,DATA2!#REF!,0)),IF(AND(AD47&lt;&gt;"",$I$24=$AU$13),INDEX(DATA2!#REF!,MATCH($Y47,DATA2!#REF!,0)),""))))</f>
        <v/>
      </c>
      <c r="AG47" s="586" t="str">
        <f>IF(AND(AD47&lt;&gt;"",$I$24=$AU$10),INDEX(DATA2!#REF!,MATCH($V47,DATA2!#REF!,0)),IF(AND(AD47&lt;&gt;"",$I$24=$AU$11),INDEX(DATA2!#REF!,MATCH($V47,DATA2!#REF!,0)),IF(AND(AD47&lt;&gt;"",$I$24=$AU$12),INDEX(DATA2!#REF!,MATCH($V47,DATA2!#REF!,0)),"")))</f>
        <v/>
      </c>
      <c r="AH47" s="423" t="str">
        <f>IF(AND($AD47&lt;&gt;"",$I$24=$AU$10),(INDEX(DATA2!#REF!,MATCH(Y47,DATA2!#REF!,0),MATCH($N$34,DATA2!$AV$3:$BA$3,0))),IF(AND($AD47&lt;&gt;"",$I$24=$AU$11),(INDEX(DATA2!#REF!,MATCH(Y47,DATA2!#REF!,0),MATCH($N$34,DATA2!$AV$3:$BA$3,0))),IF(AND($AD47&lt;&gt;"",$I$24=$AU$12),(INDEX(DATA2!#REF!,MATCH(Y47,DATA2!#REF!,0),MATCH($N$34,DATA2!$AV$3:$BA$3,0))),IF(AND($AD47&lt;&gt;"",$I$24=$AU$13),(INDEX(DATA2!#REF!,MATCH(Y47,DATA2!#REF!,0),MATCH($N$34,DATA2!$AV$3:$BA$3,0))),""))))</f>
        <v/>
      </c>
      <c r="AI47" s="424"/>
      <c r="AJ47" s="425" t="str">
        <f t="shared" si="5"/>
        <v/>
      </c>
      <c r="AK47" s="425"/>
      <c r="AL47" s="425"/>
      <c r="AM47" s="90"/>
      <c r="AN47" s="90"/>
      <c r="AO47" s="13"/>
      <c r="AP47" s="572" t="str">
        <f>IF(CAB!$H$17=$AU$10,INDEX(DATA2!$BB$14:$BB$256,MATCH(CAB!E36,DATA2!$C$14:$C$256,0)),IF(CAB!$H$17=$AU$11,INDEX(DATA2!$BB$557:$BB$798,MATCH(CAB!E36,DATA2!$C$557:$C$798,0)),IF(CAB!$H$17=$AU$12,INDEX(DATA2!$BB$1098:$BB$1340,MATCH(CAB!E36,DATA2!$C$1098:$C$1340,0)),IF(CAB!$H$17=$AU$13,INDEX(DATA2!$BB298:$BB539,MATCH(CAB!E36,DATA2!$C298:$C539,0)),IF(CAB!$H$17=$AU$14,INDEX(DATA2!$BB$827:$BB$1069,MATCH(CAB!E36,DATA2!$C$827:$C$1069,0)),IF(CAB!$H$17=$AU$15,INDEX(DATA2!$BB$1369:$BB$1610,MATCH(CAB!E36,DATA2!$C$1369:$C$1610,0)),""))))))</f>
        <v/>
      </c>
      <c r="AQ47" s="573"/>
      <c r="AR47" s="265">
        <f>IF(CAB!J36&lt;&gt;0,CAB!J36*AP47,0)</f>
        <v>0</v>
      </c>
      <c r="AS47" s="22"/>
      <c r="AU47" s="78" t="s">
        <v>40</v>
      </c>
      <c r="AV47" s="87" t="s">
        <v>82</v>
      </c>
      <c r="AW47" s="78" t="s">
        <v>40</v>
      </c>
      <c r="AX47" s="86" t="s">
        <v>40</v>
      </c>
      <c r="AY47" s="78">
        <f t="shared" si="3"/>
        <v>2</v>
      </c>
      <c r="AZ47" s="78"/>
      <c r="BA47" s="78"/>
      <c r="BB47" s="1" t="e">
        <f t="shared" si="6"/>
        <v>#VALUE!</v>
      </c>
      <c r="BC47" s="1" t="e">
        <f t="shared" si="8"/>
        <v>#VALUE!</v>
      </c>
      <c r="BD47" s="1" t="e">
        <f t="shared" si="7"/>
        <v>#VALUE!</v>
      </c>
    </row>
    <row r="48" spans="1:106" x14ac:dyDescent="0.25">
      <c r="A48" s="9">
        <v>13</v>
      </c>
      <c r="B48" s="574"/>
      <c r="C48" s="575"/>
      <c r="D48" s="576"/>
      <c r="E48" s="577" t="str">
        <f>IF(AND(B48&lt;&gt;"",$I$24=$AU$10),INDEX(DATA2!#REF!,MATCH(B48,DATA2!#REF!,0)),IF(AND(B48&lt;&gt;"",$I$24=$AU$11),INDEX(DATA2!#REF!,MATCH(B48,DATA2!#REF!,0)),IF(AND(B48&lt;&gt;"",$I$24=$AU$12),INDEX(DATA2!#REF!,MATCH(B48,DATA2!#REF!,0)),IF(AND(B48&lt;&gt;"",$I$24=$AU$13),INDEX(DATA2!#REF!,MATCH(B48,DATA2!#REF!,0)),""))))</f>
        <v/>
      </c>
      <c r="F48" s="578"/>
      <c r="G48" s="578"/>
      <c r="H48" s="578"/>
      <c r="I48" s="579"/>
      <c r="J48" s="101"/>
      <c r="K48" s="111"/>
      <c r="L48" s="111"/>
      <c r="M48" s="572" t="str">
        <f>IF(AND(J48&lt;&gt;"",$I$24=$AU$10),INDEX(DATA2!#REF!,MATCH($E48,DATA2!#REF!,0)),IF(AND(J48&lt;&gt;"",$I$24=$AU$11),INDEX(DATA2!#REF!,MATCH($E48,DATA2!#REF!,0)),IF(AND(J48&lt;&gt;"",$I$24=$AU$12),INDEX(DATA2!#REF!,MATCH($E48,DATA2!#REF!,0)),IF(AND(J48&lt;&gt;"",$I$24=$AU$13),INDEX(DATA2!#REF!,MATCH($E48,DATA2!#REF!,0)),""))))</f>
        <v/>
      </c>
      <c r="N48" s="580"/>
      <c r="O48" s="580"/>
      <c r="P48" s="581" t="str">
        <f>IF(AND($M48&lt;&gt;"",$I$24=$AU$10),(INDEX(DATA2!$AV$5:$BA$5,MATCH(E48,DATA2!$C$5:$C$5,0),MATCH($N$34,DATA2!$AV$3:$BA$3,0))),IF(AND($M48&lt;&gt;"",$I$24=$AU$11),(INDEX(DATA2!#REF!,MATCH(E48,DATA2!#REF!,0),MATCH($N$34,DATA2!$AV$3:$BA$3,0))),IF(AND($M48&lt;&gt;"",$I$24=$AU$12),(INDEX(DATA2!$AV$5:$BA$5,MATCH(E48,DATA2!$C$5:$C$5,0),MATCH($N$34,DATA2!$AV$3:$BA$3,0))),IF(AND($M48&lt;&gt;"",$I$24=$AU$13),(INDEX(DATA2!#REF!,MATCH(E48,DATA2!#REF!,0),MATCH($N$34,DATA2!$AV$3:$BA$3,0))),""))))</f>
        <v/>
      </c>
      <c r="Q48" s="581" t="str">
        <f>IF(AND($M48&lt;&gt;"",$I$24=$AU$10),(INDEX(DATA2!$AV$5:$BA$5,MATCH(G48,DATA2!$C$5:$C$5,0),MATCH($N$34,DATA2!$AV$3:$BA$3,0))),IF(AND($M48&lt;&gt;"",$I$24=$AU$11),(INDEX(DATA2!$AV$5:$BA$5,MATCH(G48,DATA2!$C$5:$C$5,0),MATCH($N$34,DATA2!$AV$3:$BA$3,0))),IF(AND($M48&lt;&gt;"",$I$24=$AU$12),(INDEX(DATA2!$AV$5:$BA$5,MATCH(G48,DATA2!$C$5:$C$5,0),MATCH($N$34,DATA2!$AV$3:$BA$3,0))),"")))</f>
        <v/>
      </c>
      <c r="R48" s="425" t="str">
        <f t="shared" si="4"/>
        <v/>
      </c>
      <c r="S48" s="425" t="str">
        <f t="shared" si="2"/>
        <v/>
      </c>
      <c r="T48" s="425" t="str">
        <f t="shared" si="2"/>
        <v/>
      </c>
      <c r="U48" s="19">
        <v>13</v>
      </c>
      <c r="V48" s="582"/>
      <c r="W48" s="583"/>
      <c r="X48" s="584"/>
      <c r="Y48" s="577" t="str">
        <f>IF(AND(V48&lt;&gt;"",$I$24=$AU$10),INDEX(DATA2!#REF!,MATCH(V48,DATA2!#REF!,0)),IF(AND(V48&lt;&gt;"",$I$24=$AU$11),INDEX(DATA2!#REF!,MATCH(V48,DATA2!#REF!,0)),IF(AND(V48&lt;&gt;"",$I$24=$AU$12),INDEX(DATA2!#REF!,MATCH(V48,DATA2!#REF!,0)),IF(AND(V48&lt;&gt;"",$I$24=$AU$13),INDEX(DATA2!#REF!,MATCH(V48,DATA2!#REF!,0)),""))))</f>
        <v/>
      </c>
      <c r="Z48" s="578"/>
      <c r="AA48" s="578"/>
      <c r="AB48" s="578"/>
      <c r="AC48" s="579"/>
      <c r="AD48" s="112"/>
      <c r="AE48" s="89"/>
      <c r="AF48" s="585" t="str">
        <f>IF(AND(AD48&lt;&gt;"",$I$24=$AU$10),INDEX(DATA2!#REF!,MATCH($Y48,DATA2!#REF!,0)),IF(AND(AD48&lt;&gt;"",$I$24=$AU$11),INDEX(DATA2!#REF!,MATCH($Y48,DATA2!#REF!,0)),IF(AND(AD48&lt;&gt;"",$I$24=$AU$12),INDEX(DATA2!#REF!,MATCH($Y48,DATA2!#REF!,0)),IF(AND(AD48&lt;&gt;"",$I$24=$AU$13),INDEX(DATA2!#REF!,MATCH($Y48,DATA2!#REF!,0)),""))))</f>
        <v/>
      </c>
      <c r="AG48" s="586" t="str">
        <f>IF(AND(AD48&lt;&gt;"",$I$24=$AU$10),INDEX(DATA2!#REF!,MATCH($V48,DATA2!#REF!,0)),IF(AND(AD48&lt;&gt;"",$I$24=$AU$11),INDEX(DATA2!#REF!,MATCH($V48,DATA2!#REF!,0)),IF(AND(AD48&lt;&gt;"",$I$24=$AU$12),INDEX(DATA2!#REF!,MATCH($V48,DATA2!#REF!,0)),"")))</f>
        <v/>
      </c>
      <c r="AH48" s="423" t="str">
        <f>IF(AND($AD48&lt;&gt;"",$I$24=$AU$10),(INDEX(DATA2!#REF!,MATCH(Y48,DATA2!#REF!,0),MATCH($N$34,DATA2!$AV$3:$BA$3,0))),IF(AND($AD48&lt;&gt;"",$I$24=$AU$11),(INDEX(DATA2!#REF!,MATCH(Y48,DATA2!#REF!,0),MATCH($N$34,DATA2!$AV$3:$BA$3,0))),IF(AND($AD48&lt;&gt;"",$I$24=$AU$12),(INDEX(DATA2!#REF!,MATCH(Y48,DATA2!#REF!,0),MATCH($N$34,DATA2!$AV$3:$BA$3,0))),IF(AND($AD48&lt;&gt;"",$I$24=$AU$13),(INDEX(DATA2!#REF!,MATCH(Y48,DATA2!#REF!,0),MATCH($N$34,DATA2!$AV$3:$BA$3,0))),""))))</f>
        <v/>
      </c>
      <c r="AI48" s="424"/>
      <c r="AJ48" s="425" t="str">
        <f t="shared" si="5"/>
        <v/>
      </c>
      <c r="AK48" s="425"/>
      <c r="AL48" s="425"/>
      <c r="AM48" s="90"/>
      <c r="AN48" s="90"/>
      <c r="AO48" s="13"/>
      <c r="AP48" s="572" t="str">
        <f>IF(CAB!$H$17=$AU$10,INDEX(DATA2!$BB$14:$BB$256,MATCH(CAB!E37,DATA2!$C$14:$C$256,0)),IF(CAB!$H$17=$AU$11,INDEX(DATA2!$BB$557:$BB$798,MATCH(CAB!E37,DATA2!$C$557:$C$798,0)),IF(CAB!$H$17=$AU$12,INDEX(DATA2!$BB$1098:$BB$1340,MATCH(CAB!E37,DATA2!$C$1098:$C$1340,0)),IF(CAB!$H$17=$AU$13,INDEX(DATA2!$BB299:$BB540,MATCH(CAB!E37,DATA2!$C299:$C540,0)),IF(CAB!$H$17=$AU$14,INDEX(DATA2!$BB$827:$BB$1069,MATCH(CAB!E37,DATA2!$C$827:$C$1069,0)),IF(CAB!$H$17=$AU$15,INDEX(DATA2!$BB$1369:$BB$1610,MATCH(CAB!E37,DATA2!$C$1369:$C$1610,0)),""))))))</f>
        <v/>
      </c>
      <c r="AQ48" s="573"/>
      <c r="AR48" s="265">
        <f>IF(CAB!J37&lt;&gt;0,CAB!J37*AP48,0)</f>
        <v>0</v>
      </c>
      <c r="AS48" s="23"/>
      <c r="AU48" s="78" t="s">
        <v>40</v>
      </c>
      <c r="AV48" s="87" t="s">
        <v>69</v>
      </c>
      <c r="AW48" s="78" t="s">
        <v>40</v>
      </c>
      <c r="AX48" s="86" t="s">
        <v>40</v>
      </c>
      <c r="AY48" s="78">
        <f t="shared" si="3"/>
        <v>2</v>
      </c>
      <c r="AZ48" s="78"/>
      <c r="BA48" s="78"/>
      <c r="BB48" s="1" t="e">
        <f t="shared" si="6"/>
        <v>#VALUE!</v>
      </c>
      <c r="BC48" s="1" t="e">
        <f t="shared" si="8"/>
        <v>#VALUE!</v>
      </c>
      <c r="BD48" s="1" t="e">
        <f t="shared" si="7"/>
        <v>#VALUE!</v>
      </c>
    </row>
    <row r="49" spans="1:56" x14ac:dyDescent="0.25">
      <c r="A49" s="9">
        <v>14</v>
      </c>
      <c r="B49" s="574"/>
      <c r="C49" s="575"/>
      <c r="D49" s="576"/>
      <c r="E49" s="577" t="str">
        <f>IF(AND(B49&lt;&gt;"",$I$24=$AU$10),INDEX(DATA2!#REF!,MATCH(B49,DATA2!#REF!,0)),IF(AND(B49&lt;&gt;"",$I$24=$AU$11),INDEX(DATA2!#REF!,MATCH(B49,DATA2!#REF!,0)),IF(AND(B49&lt;&gt;"",$I$24=$AU$12),INDEX(DATA2!#REF!,MATCH(B49,DATA2!#REF!,0)),IF(AND(B49&lt;&gt;"",$I$24=$AU$13),INDEX(DATA2!#REF!,MATCH(B49,DATA2!#REF!,0)),""))))</f>
        <v/>
      </c>
      <c r="F49" s="578"/>
      <c r="G49" s="578"/>
      <c r="H49" s="578"/>
      <c r="I49" s="579"/>
      <c r="J49" s="101"/>
      <c r="K49" s="111"/>
      <c r="L49" s="111"/>
      <c r="M49" s="572" t="str">
        <f>IF(AND(J49&lt;&gt;"",$I$24=$AU$10),INDEX(DATA2!#REF!,MATCH($E49,DATA2!#REF!,0)),IF(AND(J49&lt;&gt;"",$I$24=$AU$11),INDEX(DATA2!#REF!,MATCH($E49,DATA2!#REF!,0)),IF(AND(J49&lt;&gt;"",$I$24=$AU$12),INDEX(DATA2!#REF!,MATCH($E49,DATA2!#REF!,0)),IF(AND(J49&lt;&gt;"",$I$24=$AU$13),INDEX(DATA2!#REF!,MATCH($E49,DATA2!#REF!,0)),""))))</f>
        <v/>
      </c>
      <c r="N49" s="580"/>
      <c r="O49" s="580"/>
      <c r="P49" s="581" t="str">
        <f>IF(AND($M49&lt;&gt;"",$I$24=$AU$10),(INDEX(DATA2!$AV$5:$BA$5,MATCH(E49,DATA2!$C$5:$C$5,0),MATCH($N$34,DATA2!$AV$3:$BA$3,0))),IF(AND($M49&lt;&gt;"",$I$24=$AU$11),(INDEX(DATA2!#REF!,MATCH(E49,DATA2!#REF!,0),MATCH($N$34,DATA2!$AV$3:$BA$3,0))),IF(AND($M49&lt;&gt;"",$I$24=$AU$12),(INDEX(DATA2!$AV$5:$BA$5,MATCH(E49,DATA2!$C$5:$C$5,0),MATCH($N$34,DATA2!$AV$3:$BA$3,0))),IF(AND($M49&lt;&gt;"",$I$24=$AU$13),(INDEX(DATA2!#REF!,MATCH(E49,DATA2!#REF!,0),MATCH($N$34,DATA2!$AV$3:$BA$3,0))),""))))</f>
        <v/>
      </c>
      <c r="Q49" s="581" t="str">
        <f>IF(AND($M49&lt;&gt;"",$I$24=$AU$10),(INDEX(DATA2!$AV$5:$BA$5,MATCH(G49,DATA2!$C$5:$C$5,0),MATCH($N$34,DATA2!$AV$3:$BA$3,0))),IF(AND($M49&lt;&gt;"",$I$24=$AU$11),(INDEX(DATA2!$AV$5:$BA$5,MATCH(G49,DATA2!$C$5:$C$5,0),MATCH($N$34,DATA2!$AV$3:$BA$3,0))),IF(AND($M49&lt;&gt;"",$I$24=$AU$12),(INDEX(DATA2!$AV$5:$BA$5,MATCH(G49,DATA2!$C$5:$C$5,0),MATCH($N$34,DATA2!$AV$3:$BA$3,0))),"")))</f>
        <v/>
      </c>
      <c r="R49" s="425" t="str">
        <f t="shared" si="4"/>
        <v/>
      </c>
      <c r="S49" s="425" t="str">
        <f t="shared" si="2"/>
        <v/>
      </c>
      <c r="T49" s="425" t="str">
        <f t="shared" si="2"/>
        <v/>
      </c>
      <c r="U49" s="19">
        <v>14</v>
      </c>
      <c r="V49" s="582"/>
      <c r="W49" s="587"/>
      <c r="X49" s="588"/>
      <c r="Y49" s="577" t="str">
        <f>IF(AND(V49&lt;&gt;"",$I$24=$AU$10),INDEX(DATA2!#REF!,MATCH(V49,DATA2!#REF!,0)),IF(AND(V49&lt;&gt;"",$I$24=$AU$11),INDEX(DATA2!#REF!,MATCH(V49,DATA2!#REF!,0)),IF(AND(V49&lt;&gt;"",$I$24=$AU$12),INDEX(DATA2!#REF!,MATCH(V49,DATA2!#REF!,0)),IF(AND(V49&lt;&gt;"",$I$24=$AU$13),INDEX(DATA2!#REF!,MATCH(V49,DATA2!#REF!,0)),""))))</f>
        <v/>
      </c>
      <c r="Z49" s="578"/>
      <c r="AA49" s="578"/>
      <c r="AB49" s="578"/>
      <c r="AC49" s="579"/>
      <c r="AD49" s="112"/>
      <c r="AE49" s="89"/>
      <c r="AF49" s="585" t="str">
        <f>IF(AND(AD49&lt;&gt;"",$I$24=$AU$10),INDEX(DATA2!#REF!,MATCH($Y49,DATA2!#REF!,0)),IF(AND(AD49&lt;&gt;"",$I$24=$AU$11),INDEX(DATA2!#REF!,MATCH($Y49,DATA2!#REF!,0)),IF(AND(AD49&lt;&gt;"",$I$24=$AU$12),INDEX(DATA2!#REF!,MATCH($Y49,DATA2!#REF!,0)),IF(AND(AD49&lt;&gt;"",$I$24=$AU$13),INDEX(DATA2!#REF!,MATCH($Y49,DATA2!#REF!,0)),""))))</f>
        <v/>
      </c>
      <c r="AG49" s="586" t="str">
        <f>IF(AND(AD49&lt;&gt;"",$I$24=$AU$10),INDEX(DATA2!#REF!,MATCH($V49,DATA2!#REF!,0)),IF(AND(AD49&lt;&gt;"",$I$24=$AU$11),INDEX(DATA2!#REF!,MATCH($V49,DATA2!#REF!,0)),IF(AND(AD49&lt;&gt;"",$I$24=$AU$12),INDEX(DATA2!#REF!,MATCH($V49,DATA2!#REF!,0)),"")))</f>
        <v/>
      </c>
      <c r="AH49" s="423" t="str">
        <f>IF(AND($AD49&lt;&gt;"",$I$24=$AU$10),(INDEX(DATA2!#REF!,MATCH(Y49,DATA2!#REF!,0),MATCH($N$34,DATA2!$AV$3:$BA$3,0))),IF(AND($AD49&lt;&gt;"",$I$24=$AU$11),(INDEX(DATA2!#REF!,MATCH(Y49,DATA2!#REF!,0),MATCH($N$34,DATA2!$AV$3:$BA$3,0))),IF(AND($AD49&lt;&gt;"",$I$24=$AU$12),(INDEX(DATA2!#REF!,MATCH(Y49,DATA2!#REF!,0),MATCH($N$34,DATA2!$AV$3:$BA$3,0))),IF(AND($AD49&lt;&gt;"",$I$24=$AU$13),(INDEX(DATA2!#REF!,MATCH(Y49,DATA2!#REF!,0),MATCH($N$34,DATA2!$AV$3:$BA$3,0))),""))))</f>
        <v/>
      </c>
      <c r="AI49" s="424"/>
      <c r="AJ49" s="425" t="str">
        <f t="shared" si="5"/>
        <v/>
      </c>
      <c r="AK49" s="425"/>
      <c r="AL49" s="425"/>
      <c r="AM49" s="90"/>
      <c r="AN49" s="90"/>
      <c r="AO49" s="13"/>
      <c r="AP49" s="572" t="str">
        <f>IF(CAB!$H$17=$AU$10,INDEX(DATA2!$BB$14:$BB$256,MATCH(CAB!E38,DATA2!$C$14:$C$256,0)),IF(CAB!$H$17=$AU$11,INDEX(DATA2!$BB$557:$BB$798,MATCH(CAB!E38,DATA2!$C$557:$C$798,0)),IF(CAB!$H$17=$AU$12,INDEX(DATA2!$BB$1098:$BB$1340,MATCH(CAB!E38,DATA2!$C$1098:$C$1340,0)),IF(CAB!$H$17=$AU$13,INDEX(DATA2!$BB300:$BB541,MATCH(CAB!E38,DATA2!$C300:$C541,0)),IF(CAB!$H$17=$AU$14,INDEX(DATA2!$BB$827:$BB$1069,MATCH(CAB!E38,DATA2!$C$827:$C$1069,0)),IF(CAB!$H$17=$AU$15,INDEX(DATA2!$BB$1369:$BB$1610,MATCH(CAB!E38,DATA2!$C$1369:$C$1610,0)),""))))))</f>
        <v/>
      </c>
      <c r="AQ49" s="573"/>
      <c r="AR49" s="265">
        <f>IF(CAB!J38&lt;&gt;0,CAB!J38*AP49,0)</f>
        <v>0</v>
      </c>
      <c r="AS49" s="23"/>
      <c r="AU49" s="78" t="s">
        <v>40</v>
      </c>
      <c r="AV49" s="87" t="s">
        <v>26</v>
      </c>
      <c r="AW49" s="78" t="s">
        <v>40</v>
      </c>
      <c r="AX49" s="86" t="s">
        <v>40</v>
      </c>
      <c r="AY49" s="78">
        <f t="shared" si="3"/>
        <v>2</v>
      </c>
      <c r="AZ49" s="78"/>
      <c r="BA49" s="78"/>
      <c r="BB49" s="1" t="e">
        <f t="shared" si="6"/>
        <v>#VALUE!</v>
      </c>
      <c r="BC49" s="1" t="e">
        <f t="shared" si="8"/>
        <v>#VALUE!</v>
      </c>
      <c r="BD49" s="1" t="e">
        <f t="shared" si="7"/>
        <v>#VALUE!</v>
      </c>
    </row>
    <row r="50" spans="1:56" x14ac:dyDescent="0.25">
      <c r="A50" s="9">
        <v>15</v>
      </c>
      <c r="B50" s="574"/>
      <c r="C50" s="575"/>
      <c r="D50" s="576"/>
      <c r="E50" s="577" t="str">
        <f>IF(AND(B50&lt;&gt;"",$I$24=$AU$10),INDEX(DATA2!#REF!,MATCH(B50,DATA2!#REF!,0)),IF(AND(B50&lt;&gt;"",$I$24=$AU$11),INDEX(DATA2!#REF!,MATCH(B50,DATA2!#REF!,0)),IF(AND(B50&lt;&gt;"",$I$24=$AU$12),INDEX(DATA2!#REF!,MATCH(B50,DATA2!#REF!,0)),IF(AND(B50&lt;&gt;"",$I$24=$AU$13),INDEX(DATA2!#REF!,MATCH(B50,DATA2!#REF!,0)),""))))</f>
        <v/>
      </c>
      <c r="F50" s="578"/>
      <c r="G50" s="578"/>
      <c r="H50" s="578"/>
      <c r="I50" s="579"/>
      <c r="J50" s="101"/>
      <c r="K50" s="111"/>
      <c r="L50" s="111"/>
      <c r="M50" s="572" t="str">
        <f>IF(AND(J50&lt;&gt;"",$I$24=$AU$10),INDEX(DATA2!#REF!,MATCH($E50,DATA2!#REF!,0)),IF(AND(J50&lt;&gt;"",$I$24=$AU$11),INDEX(DATA2!#REF!,MATCH($E50,DATA2!#REF!,0)),IF(AND(J50&lt;&gt;"",$I$24=$AU$12),INDEX(DATA2!#REF!,MATCH($E50,DATA2!#REF!,0)),IF(AND(J50&lt;&gt;"",$I$24=$AU$13),INDEX(DATA2!#REF!,MATCH($E50,DATA2!#REF!,0)),""))))</f>
        <v/>
      </c>
      <c r="N50" s="580"/>
      <c r="O50" s="580"/>
      <c r="P50" s="581" t="str">
        <f>IF(AND($M50&lt;&gt;"",$I$24=$AU$10),(INDEX(DATA2!$AV$5:$BA$5,MATCH(E50,DATA2!$C$5:$C$5,0),MATCH($N$34,DATA2!$AV$3:$BA$3,0))),IF(AND($M50&lt;&gt;"",$I$24=$AU$11),(INDEX(DATA2!#REF!,MATCH(E50,DATA2!#REF!,0),MATCH($N$34,DATA2!$AV$3:$BA$3,0))),IF(AND($M50&lt;&gt;"",$I$24=$AU$12),(INDEX(DATA2!$AV$5:$BA$5,MATCH(E50,DATA2!$C$5:$C$5,0),MATCH($N$34,DATA2!$AV$3:$BA$3,0))),IF(AND($M50&lt;&gt;"",$I$24=$AU$13),(INDEX(DATA2!#REF!,MATCH(E50,DATA2!#REF!,0),MATCH($N$34,DATA2!$AV$3:$BA$3,0))),""))))</f>
        <v/>
      </c>
      <c r="Q50" s="581" t="str">
        <f>IF(AND($M50&lt;&gt;"",$I$24=$AU$10),(INDEX(DATA2!$AV$5:$BA$5,MATCH(G50,DATA2!$C$5:$C$5,0),MATCH($N$34,DATA2!$AV$3:$BA$3,0))),IF(AND($M50&lt;&gt;"",$I$24=$AU$11),(INDEX(DATA2!$AV$5:$BA$5,MATCH(G50,DATA2!$C$5:$C$5,0),MATCH($N$34,DATA2!$AV$3:$BA$3,0))),IF(AND($M50&lt;&gt;"",$I$24=$AU$12),(INDEX(DATA2!$AV$5:$BA$5,MATCH(G50,DATA2!$C$5:$C$5,0),MATCH($N$34,DATA2!$AV$3:$BA$3,0))),"")))</f>
        <v/>
      </c>
      <c r="R50" s="425" t="str">
        <f t="shared" si="4"/>
        <v/>
      </c>
      <c r="S50" s="425" t="str">
        <f t="shared" si="2"/>
        <v/>
      </c>
      <c r="T50" s="425" t="str">
        <f t="shared" si="2"/>
        <v/>
      </c>
      <c r="U50" s="19">
        <v>15</v>
      </c>
      <c r="V50" s="582"/>
      <c r="W50" s="583"/>
      <c r="X50" s="584"/>
      <c r="Y50" s="577" t="str">
        <f>IF(AND(V50&lt;&gt;"",$I$24=$AU$10),INDEX(DATA2!#REF!,MATCH(V50,DATA2!#REF!,0)),IF(AND(V50&lt;&gt;"",$I$24=$AU$11),INDEX(DATA2!#REF!,MATCH(V50,DATA2!#REF!,0)),IF(AND(V50&lt;&gt;"",$I$24=$AU$12),INDEX(DATA2!#REF!,MATCH(V50,DATA2!#REF!,0)),IF(AND(V50&lt;&gt;"",$I$24=$AU$13),INDEX(DATA2!#REF!,MATCH(V50,DATA2!#REF!,0)),""))))</f>
        <v/>
      </c>
      <c r="Z50" s="578"/>
      <c r="AA50" s="578"/>
      <c r="AB50" s="578"/>
      <c r="AC50" s="579"/>
      <c r="AD50" s="112"/>
      <c r="AE50" s="110"/>
      <c r="AF50" s="585" t="str">
        <f>IF(AND(AD50&lt;&gt;"",$I$24=$AU$10),INDEX(DATA2!#REF!,MATCH($Y50,DATA2!#REF!,0)),IF(AND(AD50&lt;&gt;"",$I$24=$AU$11),INDEX(DATA2!#REF!,MATCH($Y50,DATA2!#REF!,0)),IF(AND(AD50&lt;&gt;"",$I$24=$AU$12),INDEX(DATA2!#REF!,MATCH($Y50,DATA2!#REF!,0)),IF(AND(AD50&lt;&gt;"",$I$24=$AU$13),INDEX(DATA2!#REF!,MATCH($Y50,DATA2!#REF!,0)),""))))</f>
        <v/>
      </c>
      <c r="AG50" s="586" t="str">
        <f>IF(AND(AD50&lt;&gt;"",$I$24=$AU$10),INDEX(DATA2!#REF!,MATCH($V50,DATA2!#REF!,0)),IF(AND(AD50&lt;&gt;"",$I$24=$AU$11),INDEX(DATA2!#REF!,MATCH($V50,DATA2!#REF!,0)),IF(AND(AD50&lt;&gt;"",$I$24=$AU$12),INDEX(DATA2!#REF!,MATCH($V50,DATA2!#REF!,0)),"")))</f>
        <v/>
      </c>
      <c r="AH50" s="423" t="str">
        <f>IF(AND($AD50&lt;&gt;"",$I$24=$AU$10),(INDEX(DATA2!#REF!,MATCH(Y50,DATA2!#REF!,0),MATCH($N$34,DATA2!$AV$3:$BA$3,0))),IF(AND($AD50&lt;&gt;"",$I$24=$AU$11),(INDEX(DATA2!#REF!,MATCH(Y50,DATA2!#REF!,0),MATCH($N$34,DATA2!$AV$3:$BA$3,0))),IF(AND($AD50&lt;&gt;"",$I$24=$AU$12),(INDEX(DATA2!#REF!,MATCH(Y50,DATA2!#REF!,0),MATCH($N$34,DATA2!$AV$3:$BA$3,0))),IF(AND($AD50&lt;&gt;"",$I$24=$AU$13),(INDEX(DATA2!#REF!,MATCH(Y50,DATA2!#REF!,0),MATCH($N$34,DATA2!$AV$3:$BA$3,0))),""))))</f>
        <v/>
      </c>
      <c r="AI50" s="424"/>
      <c r="AJ50" s="425" t="str">
        <f t="shared" si="5"/>
        <v/>
      </c>
      <c r="AK50" s="425"/>
      <c r="AL50" s="425"/>
      <c r="AM50" s="90"/>
      <c r="AN50" s="90"/>
      <c r="AO50" s="13"/>
      <c r="AP50" s="572" t="str">
        <f>IF(CAB!$H$17=$AU$10,INDEX(DATA2!$BB$14:$BB$256,MATCH(CAB!E39,DATA2!$C$14:$C$256,0)),IF(CAB!$H$17=$AU$11,INDEX(DATA2!$BB$557:$BB$798,MATCH(CAB!E39,DATA2!$C$557:$C$798,0)),IF(CAB!$H$17=$AU$12,INDEX(DATA2!$BB$1098:$BB$1340,MATCH(CAB!E39,DATA2!$C$1098:$C$1340,0)),IF(CAB!$H$17=$AU$13,INDEX(DATA2!$BB301:$BB542,MATCH(CAB!E39,DATA2!$C301:$C542,0)),IF(CAB!$H$17=$AU$14,INDEX(DATA2!$BB$827:$BB$1069,MATCH(CAB!E39,DATA2!$C$827:$C$1069,0)),IF(CAB!$H$17=$AU$15,INDEX(DATA2!$BB$1369:$BB$1610,MATCH(CAB!E39,DATA2!$C$1369:$C$1610,0)),""))))))</f>
        <v/>
      </c>
      <c r="AQ50" s="573"/>
      <c r="AR50" s="265">
        <f>IF(CAB!J39&lt;&gt;0,CAB!J39*AP50,0)</f>
        <v>0</v>
      </c>
      <c r="AS50" s="23"/>
      <c r="AU50" s="78"/>
      <c r="AV50" s="87" t="s">
        <v>70</v>
      </c>
      <c r="AW50" s="78"/>
      <c r="AX50" s="78"/>
      <c r="AY50" s="78">
        <f t="shared" si="3"/>
        <v>2</v>
      </c>
      <c r="AZ50" s="78"/>
      <c r="BA50" s="78"/>
      <c r="BB50" s="1" t="e">
        <f t="shared" si="6"/>
        <v>#VALUE!</v>
      </c>
      <c r="BC50" s="1" t="e">
        <f t="shared" si="8"/>
        <v>#VALUE!</v>
      </c>
      <c r="BD50" s="1" t="e">
        <f t="shared" si="7"/>
        <v>#VALUE!</v>
      </c>
    </row>
    <row r="51" spans="1:56" x14ac:dyDescent="0.25">
      <c r="A51" s="9">
        <v>16</v>
      </c>
      <c r="B51" s="574"/>
      <c r="C51" s="575"/>
      <c r="D51" s="576"/>
      <c r="E51" s="577" t="str">
        <f>IF(AND(B51&lt;&gt;"",$I$24=$AU$10),INDEX(DATA2!#REF!,MATCH(B51,DATA2!#REF!,0)),IF(AND(B51&lt;&gt;"",$I$24=$AU$11),INDEX(DATA2!#REF!,MATCH(B51,DATA2!#REF!,0)),IF(AND(B51&lt;&gt;"",$I$24=$AU$12),INDEX(DATA2!#REF!,MATCH(B51,DATA2!#REF!,0)),IF(AND(B51&lt;&gt;"",$I$24=$AU$13),INDEX(DATA2!#REF!,MATCH(B51,DATA2!#REF!,0)),""))))</f>
        <v/>
      </c>
      <c r="F51" s="578"/>
      <c r="G51" s="578"/>
      <c r="H51" s="578"/>
      <c r="I51" s="579"/>
      <c r="J51" s="101"/>
      <c r="K51" s="111"/>
      <c r="L51" s="111"/>
      <c r="M51" s="572" t="str">
        <f>IF(AND(J51&lt;&gt;"",$I$24=$AU$10),INDEX(DATA2!#REF!,MATCH($E51,DATA2!#REF!,0)),IF(AND(J51&lt;&gt;"",$I$24=$AU$11),INDEX(DATA2!#REF!,MATCH($E51,DATA2!#REF!,0)),IF(AND(J51&lt;&gt;"",$I$24=$AU$12),INDEX(DATA2!#REF!,MATCH($E51,DATA2!#REF!,0)),IF(AND(J51&lt;&gt;"",$I$24=$AU$13),INDEX(DATA2!#REF!,MATCH($E51,DATA2!#REF!,0)),""))))</f>
        <v/>
      </c>
      <c r="N51" s="580"/>
      <c r="O51" s="580"/>
      <c r="P51" s="581" t="str">
        <f>IF(AND($M51&lt;&gt;"",$I$24=$AU$10),(INDEX(DATA2!$AV$5:$BA$5,MATCH(E51,DATA2!$C$5:$C$5,0),MATCH($N$34,DATA2!$AV$3:$BA$3,0))),IF(AND($M51&lt;&gt;"",$I$24=$AU$11),(INDEX(DATA2!#REF!,MATCH(E51,DATA2!#REF!,0),MATCH($N$34,DATA2!$AV$3:$BA$3,0))),IF(AND($M51&lt;&gt;"",$I$24=$AU$12),(INDEX(DATA2!$AV$5:$BA$5,MATCH(E51,DATA2!$C$5:$C$5,0),MATCH($N$34,DATA2!$AV$3:$BA$3,0))),IF(AND($M51&lt;&gt;"",$I$24=$AU$13),(INDEX(DATA2!#REF!,MATCH(E51,DATA2!#REF!,0),MATCH($N$34,DATA2!$AV$3:$BA$3,0))),""))))</f>
        <v/>
      </c>
      <c r="Q51" s="581" t="str">
        <f>IF(AND($M51&lt;&gt;"",$I$24=$AU$10),(INDEX(DATA2!$AV$5:$BA$5,MATCH(G51,DATA2!$C$5:$C$5,0),MATCH($N$34,DATA2!$AV$3:$BA$3,0))),IF(AND($M51&lt;&gt;"",$I$24=$AU$11),(INDEX(DATA2!$AV$5:$BA$5,MATCH(G51,DATA2!$C$5:$C$5,0),MATCH($N$34,DATA2!$AV$3:$BA$3,0))),IF(AND($M51&lt;&gt;"",$I$24=$AU$12),(INDEX(DATA2!$AV$5:$BA$5,MATCH(G51,DATA2!$C$5:$C$5,0),MATCH($N$34,DATA2!$AV$3:$BA$3,0))),"")))</f>
        <v/>
      </c>
      <c r="R51" s="425" t="str">
        <f t="shared" si="4"/>
        <v/>
      </c>
      <c r="S51" s="425" t="str">
        <f t="shared" si="2"/>
        <v/>
      </c>
      <c r="T51" s="425" t="str">
        <f t="shared" si="2"/>
        <v/>
      </c>
      <c r="U51" s="19">
        <v>16</v>
      </c>
      <c r="V51" s="582"/>
      <c r="W51" s="583"/>
      <c r="X51" s="584"/>
      <c r="Y51" s="577" t="str">
        <f>IF(AND(V51&lt;&gt;"",$I$24=$AU$10),INDEX(DATA2!#REF!,MATCH(V51,DATA2!#REF!,0)),IF(AND(V51&lt;&gt;"",$I$24=$AU$11),INDEX(DATA2!#REF!,MATCH(V51,DATA2!#REF!,0)),IF(AND(V51&lt;&gt;"",$I$24=$AU$12),INDEX(DATA2!#REF!,MATCH(V51,DATA2!#REF!,0)),IF(AND(V51&lt;&gt;"",$I$24=$AU$13),INDEX(DATA2!#REF!,MATCH(V51,DATA2!#REF!,0)),""))))</f>
        <v/>
      </c>
      <c r="Z51" s="578"/>
      <c r="AA51" s="578"/>
      <c r="AB51" s="578"/>
      <c r="AC51" s="579"/>
      <c r="AD51" s="112"/>
      <c r="AE51" s="110"/>
      <c r="AF51" s="585" t="str">
        <f>IF(AND(AD51&lt;&gt;"",$I$24=$AU$10),INDEX(DATA2!#REF!,MATCH($Y51,DATA2!#REF!,0)),IF(AND(AD51&lt;&gt;"",$I$24=$AU$11),INDEX(DATA2!#REF!,MATCH($Y51,DATA2!#REF!,0)),IF(AND(AD51&lt;&gt;"",$I$24=$AU$12),INDEX(DATA2!#REF!,MATCH($Y51,DATA2!#REF!,0)),IF(AND(AD51&lt;&gt;"",$I$24=$AU$13),INDEX(DATA2!#REF!,MATCH($Y51,DATA2!#REF!,0)),""))))</f>
        <v/>
      </c>
      <c r="AG51" s="586" t="str">
        <f>IF(AND(AD51&lt;&gt;"",$I$24=$AU$10),INDEX(DATA2!#REF!,MATCH($V51,DATA2!#REF!,0)),IF(AND(AD51&lt;&gt;"",$I$24=$AU$11),INDEX(DATA2!#REF!,MATCH($V51,DATA2!#REF!,0)),IF(AND(AD51&lt;&gt;"",$I$24=$AU$12),INDEX(DATA2!#REF!,MATCH($V51,DATA2!#REF!,0)),"")))</f>
        <v/>
      </c>
      <c r="AH51" s="423" t="str">
        <f>IF(AND($AD51&lt;&gt;"",$I$24=$AU$10),(INDEX(DATA2!#REF!,MATCH(Y51,DATA2!#REF!,0),MATCH($N$34,DATA2!$AV$3:$BA$3,0))),IF(AND($AD51&lt;&gt;"",$I$24=$AU$11),(INDEX(DATA2!#REF!,MATCH(Y51,DATA2!#REF!,0),MATCH($N$34,DATA2!$AV$3:$BA$3,0))),IF(AND($AD51&lt;&gt;"",$I$24=$AU$12),(INDEX(DATA2!#REF!,MATCH(Y51,DATA2!#REF!,0),MATCH($N$34,DATA2!$AV$3:$BA$3,0))),IF(AND($AD51&lt;&gt;"",$I$24=$AU$13),(INDEX(DATA2!#REF!,MATCH(Y51,DATA2!#REF!,0),MATCH($N$34,DATA2!$AV$3:$BA$3,0))),""))))</f>
        <v/>
      </c>
      <c r="AI51" s="424"/>
      <c r="AJ51" s="425" t="str">
        <f t="shared" si="5"/>
        <v/>
      </c>
      <c r="AK51" s="425"/>
      <c r="AL51" s="425"/>
      <c r="AM51" s="90"/>
      <c r="AN51" s="90"/>
      <c r="AO51" s="13"/>
      <c r="AP51" s="572" t="str">
        <f>IF(CAB!$H$17=$AU$10,INDEX(DATA2!$BB$14:$BB$256,MATCH(CAB!E40,DATA2!$C$14:$C$256,0)),IF(CAB!$H$17=$AU$11,INDEX(DATA2!$BB$557:$BB$798,MATCH(CAB!E40,DATA2!$C$557:$C$798,0)),IF(CAB!$H$17=$AU$12,INDEX(DATA2!$BB$1098:$BB$1340,MATCH(CAB!E40,DATA2!$C$1098:$C$1340,0)),IF(CAB!$H$17=$AU$13,INDEX(DATA2!$BB302:$BB543,MATCH(CAB!E40,DATA2!$C302:$C543,0)),IF(CAB!$H$17=$AU$14,INDEX(DATA2!$BB$827:$BB$1069,MATCH(CAB!E40,DATA2!$C$827:$C$1069,0)),IF(CAB!$H$17=$AU$15,INDEX(DATA2!$BB$1369:$BB$1610,MATCH(CAB!E40,DATA2!$C$1369:$C$1610,0)),""))))))</f>
        <v/>
      </c>
      <c r="AQ51" s="573"/>
      <c r="AR51" s="265">
        <f>IF(CAB!J40&lt;&gt;0,CAB!J40*AP51,0)</f>
        <v>0</v>
      </c>
      <c r="AS51" s="23"/>
      <c r="AU51" s="78"/>
      <c r="AV51" s="87" t="s">
        <v>25</v>
      </c>
      <c r="AW51" s="78"/>
      <c r="AX51" s="78"/>
      <c r="AY51" s="78">
        <f t="shared" si="3"/>
        <v>2</v>
      </c>
      <c r="AZ51" s="78"/>
      <c r="BA51" s="78"/>
      <c r="BB51" s="1" t="e">
        <f t="shared" si="6"/>
        <v>#VALUE!</v>
      </c>
      <c r="BC51" s="1" t="e">
        <f t="shared" si="8"/>
        <v>#VALUE!</v>
      </c>
      <c r="BD51" s="1" t="e">
        <f t="shared" si="7"/>
        <v>#VALUE!</v>
      </c>
    </row>
    <row r="52" spans="1:56" x14ac:dyDescent="0.25">
      <c r="A52" s="9">
        <v>17</v>
      </c>
      <c r="B52" s="574"/>
      <c r="C52" s="575"/>
      <c r="D52" s="576"/>
      <c r="E52" s="577" t="str">
        <f>IF(AND(B52&lt;&gt;"",$I$24=$AU$10),INDEX(DATA2!#REF!,MATCH(B52,DATA2!#REF!,0)),IF(AND(B52&lt;&gt;"",$I$24=$AU$11),INDEX(DATA2!#REF!,MATCH(B52,DATA2!#REF!,0)),IF(AND(B52&lt;&gt;"",$I$24=$AU$12),INDEX(DATA2!#REF!,MATCH(B52,DATA2!#REF!,0)),IF(AND(B52&lt;&gt;"",$I$24=$AU$13),INDEX(DATA2!#REF!,MATCH(B52,DATA2!#REF!,0)),""))))</f>
        <v/>
      </c>
      <c r="F52" s="578"/>
      <c r="G52" s="578"/>
      <c r="H52" s="578"/>
      <c r="I52" s="579"/>
      <c r="J52" s="101"/>
      <c r="K52" s="111"/>
      <c r="L52" s="111"/>
      <c r="M52" s="572" t="str">
        <f>IF(AND(J52&lt;&gt;"",$I$24=$AU$10),INDEX(DATA2!#REF!,MATCH($E52,DATA2!#REF!,0)),IF(AND(J52&lt;&gt;"",$I$24=$AU$11),INDEX(DATA2!#REF!,MATCH($E52,DATA2!#REF!,0)),IF(AND(J52&lt;&gt;"",$I$24=$AU$12),INDEX(DATA2!#REF!,MATCH($E52,DATA2!#REF!,0)),IF(AND(J52&lt;&gt;"",$I$24=$AU$13),INDEX(DATA2!#REF!,MATCH($E52,DATA2!#REF!,0)),""))))</f>
        <v/>
      </c>
      <c r="N52" s="580"/>
      <c r="O52" s="580"/>
      <c r="P52" s="581" t="str">
        <f>IF(AND($M52&lt;&gt;"",$I$24=$AU$10),(INDEX(DATA2!$AV$5:$BA$5,MATCH(E52,DATA2!$C$5:$C$5,0),MATCH($N$34,DATA2!$AV$3:$BA$3,0))),IF(AND($M52&lt;&gt;"",$I$24=$AU$11),(INDEX(DATA2!#REF!,MATCH(E52,DATA2!#REF!,0),MATCH($N$34,DATA2!$AV$3:$BA$3,0))),IF(AND($M52&lt;&gt;"",$I$24=$AU$12),(INDEX(DATA2!$AV$5:$BA$5,MATCH(E52,DATA2!$C$5:$C$5,0),MATCH($N$34,DATA2!$AV$3:$BA$3,0))),IF(AND($M52&lt;&gt;"",$I$24=$AU$13),(INDEX(DATA2!#REF!,MATCH(E52,DATA2!#REF!,0),MATCH($N$34,DATA2!$AV$3:$BA$3,0))),""))))</f>
        <v/>
      </c>
      <c r="Q52" s="581" t="str">
        <f>IF(AND($M52&lt;&gt;"",$I$24=$AU$10),(INDEX(DATA2!$AV$5:$BA$5,MATCH(G52,DATA2!$C$5:$C$5,0),MATCH($N$34,DATA2!$AV$3:$BA$3,0))),IF(AND($M52&lt;&gt;"",$I$24=$AU$11),(INDEX(DATA2!$AV$5:$BA$5,MATCH(G52,DATA2!$C$5:$C$5,0),MATCH($N$34,DATA2!$AV$3:$BA$3,0))),IF(AND($M52&lt;&gt;"",$I$24=$AU$12),(INDEX(DATA2!$AV$5:$BA$5,MATCH(G52,DATA2!$C$5:$C$5,0),MATCH($N$34,DATA2!$AV$3:$BA$3,0))),"")))</f>
        <v/>
      </c>
      <c r="R52" s="425" t="str">
        <f t="shared" si="4"/>
        <v/>
      </c>
      <c r="S52" s="425" t="str">
        <f t="shared" ref="S52:T65" si="9">IF($M52&lt;&gt;"",(($J52*$O52)),"")</f>
        <v/>
      </c>
      <c r="T52" s="425" t="str">
        <f t="shared" si="9"/>
        <v/>
      </c>
      <c r="U52" s="19">
        <v>17</v>
      </c>
      <c r="V52" s="582"/>
      <c r="W52" s="583"/>
      <c r="X52" s="584"/>
      <c r="Y52" s="577" t="str">
        <f>IF(AND(V52&lt;&gt;"",$I$24=$AU$10),INDEX(DATA2!#REF!,MATCH(V52,DATA2!#REF!,0)),IF(AND(V52&lt;&gt;"",$I$24=$AU$11),INDEX(DATA2!#REF!,MATCH(V52,DATA2!#REF!,0)),IF(AND(V52&lt;&gt;"",$I$24=$AU$12),INDEX(DATA2!#REF!,MATCH(V52,DATA2!#REF!,0)),IF(AND(V52&lt;&gt;"",$I$24=$AU$13),INDEX(DATA2!#REF!,MATCH(V52,DATA2!#REF!,0)),""))))</f>
        <v/>
      </c>
      <c r="Z52" s="578"/>
      <c r="AA52" s="578"/>
      <c r="AB52" s="578"/>
      <c r="AC52" s="579"/>
      <c r="AD52" s="112"/>
      <c r="AE52" s="110"/>
      <c r="AF52" s="585" t="str">
        <f>IF(AND(AD52&lt;&gt;"",$I$24=$AU$10),INDEX(DATA2!#REF!,MATCH($Y52,DATA2!#REF!,0)),IF(AND(AD52&lt;&gt;"",$I$24=$AU$11),INDEX(DATA2!#REF!,MATCH($Y52,DATA2!#REF!,0)),IF(AND(AD52&lt;&gt;"",$I$24=$AU$12),INDEX(DATA2!#REF!,MATCH($Y52,DATA2!#REF!,0)),IF(AND(AD52&lt;&gt;"",$I$24=$AU$13),INDEX(DATA2!#REF!,MATCH($Y52,DATA2!#REF!,0)),""))))</f>
        <v/>
      </c>
      <c r="AG52" s="586" t="str">
        <f>IF(AND(AD52&lt;&gt;"",$I$24=$AU$10),INDEX(DATA2!#REF!,MATCH($V52,DATA2!#REF!,0)),IF(AND(AD52&lt;&gt;"",$I$24=$AU$11),INDEX(DATA2!#REF!,MATCH($V52,DATA2!#REF!,0)),IF(AND(AD52&lt;&gt;"",$I$24=$AU$12),INDEX(DATA2!#REF!,MATCH($V52,DATA2!#REF!,0)),"")))</f>
        <v/>
      </c>
      <c r="AH52" s="423" t="str">
        <f>IF(AND($AD52&lt;&gt;"",$I$24=$AU$10),(INDEX(DATA2!#REF!,MATCH(Y52,DATA2!#REF!,0),MATCH($N$34,DATA2!$AV$3:$BA$3,0))),IF(AND($AD52&lt;&gt;"",$I$24=$AU$11),(INDEX(DATA2!#REF!,MATCH(Y52,DATA2!#REF!,0),MATCH($N$34,DATA2!$AV$3:$BA$3,0))),IF(AND($AD52&lt;&gt;"",$I$24=$AU$12),(INDEX(DATA2!#REF!,MATCH(Y52,DATA2!#REF!,0),MATCH($N$34,DATA2!$AV$3:$BA$3,0))),IF(AND($AD52&lt;&gt;"",$I$24=$AU$13),(INDEX(DATA2!#REF!,MATCH(Y52,DATA2!#REF!,0),MATCH($N$34,DATA2!$AV$3:$BA$3,0))),""))))</f>
        <v/>
      </c>
      <c r="AI52" s="424"/>
      <c r="AJ52" s="425" t="str">
        <f t="shared" si="5"/>
        <v/>
      </c>
      <c r="AK52" s="425"/>
      <c r="AL52" s="425"/>
      <c r="AM52" s="90"/>
      <c r="AN52" s="90"/>
      <c r="AO52" s="13"/>
      <c r="AP52" s="572" t="str">
        <f>IF(CAB!$H$17=$AU$10,INDEX(DATA2!$BB$14:$BB$256,MATCH(CAB!E41,DATA2!$C$14:$C$256,0)),IF(CAB!$H$17=$AU$11,INDEX(DATA2!$BB$557:$BB$798,MATCH(CAB!E41,DATA2!$C$557:$C$798,0)),IF(CAB!$H$17=$AU$12,INDEX(DATA2!$BB$1098:$BB$1340,MATCH(CAB!E41,DATA2!$C$1098:$C$1340,0)),IF(CAB!$H$17=$AU$13,INDEX(DATA2!$BB303:$BB544,MATCH(CAB!E41,DATA2!$C303:$C544,0)),IF(CAB!$H$17=$AU$14,INDEX(DATA2!$BB$827:$BB$1069,MATCH(CAB!E41,DATA2!$C$827:$C$1069,0)),IF(CAB!$H$17=$AU$15,INDEX(DATA2!$BB$1369:$BB$1610,MATCH(CAB!E41,DATA2!$C$1369:$C$1610,0)),""))))))</f>
        <v/>
      </c>
      <c r="AQ52" s="573"/>
      <c r="AR52" s="265">
        <f>IF(CAB!J41&lt;&gt;0,CAB!J41*AP52,0)</f>
        <v>0</v>
      </c>
      <c r="AS52" s="23"/>
      <c r="AU52" s="78"/>
      <c r="AV52" s="87" t="s">
        <v>109</v>
      </c>
      <c r="AW52" s="78"/>
      <c r="AX52" s="78"/>
      <c r="AY52" s="78">
        <f t="shared" si="3"/>
        <v>2</v>
      </c>
      <c r="AZ52" s="78"/>
      <c r="BA52" s="78"/>
      <c r="BB52" s="1" t="e">
        <f t="shared" si="6"/>
        <v>#VALUE!</v>
      </c>
      <c r="BC52" s="1" t="e">
        <f t="shared" si="8"/>
        <v>#VALUE!</v>
      </c>
      <c r="BD52" s="1" t="e">
        <f t="shared" si="7"/>
        <v>#VALUE!</v>
      </c>
    </row>
    <row r="53" spans="1:56" x14ac:dyDescent="0.25">
      <c r="A53" s="9">
        <v>18</v>
      </c>
      <c r="B53" s="574"/>
      <c r="C53" s="575"/>
      <c r="D53" s="576"/>
      <c r="E53" s="577" t="str">
        <f>IF(AND(B53&lt;&gt;"",$I$24=$AU$10),INDEX(DATA2!#REF!,MATCH(B53,DATA2!#REF!,0)),IF(AND(B53&lt;&gt;"",$I$24=$AU$11),INDEX(DATA2!#REF!,MATCH(B53,DATA2!#REF!,0)),IF(AND(B53&lt;&gt;"",$I$24=$AU$12),INDEX(DATA2!#REF!,MATCH(B53,DATA2!#REF!,0)),IF(AND(B53&lt;&gt;"",$I$24=$AU$13),INDEX(DATA2!#REF!,MATCH(B53,DATA2!#REF!,0)),""))))</f>
        <v/>
      </c>
      <c r="F53" s="578"/>
      <c r="G53" s="578"/>
      <c r="H53" s="578"/>
      <c r="I53" s="579"/>
      <c r="J53" s="101"/>
      <c r="K53" s="111"/>
      <c r="L53" s="111"/>
      <c r="M53" s="572" t="str">
        <f>IF(AND(J53&lt;&gt;"",$I$24=$AU$10),INDEX(DATA2!#REF!,MATCH($E53,DATA2!#REF!,0)),IF(AND(J53&lt;&gt;"",$I$24=$AU$11),INDEX(DATA2!#REF!,MATCH($E53,DATA2!#REF!,0)),IF(AND(J53&lt;&gt;"",$I$24=$AU$12),INDEX(DATA2!#REF!,MATCH($E53,DATA2!#REF!,0)),IF(AND(J53&lt;&gt;"",$I$24=$AU$13),INDEX(DATA2!#REF!,MATCH($E53,DATA2!#REF!,0)),""))))</f>
        <v/>
      </c>
      <c r="N53" s="580"/>
      <c r="O53" s="580"/>
      <c r="P53" s="581" t="str">
        <f>IF(AND($M53&lt;&gt;"",$I$24=$AU$10),(INDEX(DATA2!$AV$5:$BA$5,MATCH(E53,DATA2!$C$5:$C$5,0),MATCH($N$34,DATA2!$AV$3:$BA$3,0))),IF(AND($M53&lt;&gt;"",$I$24=$AU$11),(INDEX(DATA2!#REF!,MATCH(E53,DATA2!#REF!,0),MATCH($N$34,DATA2!$AV$3:$BA$3,0))),IF(AND($M53&lt;&gt;"",$I$24=$AU$12),(INDEX(DATA2!$AV$5:$BA$5,MATCH(E53,DATA2!$C$5:$C$5,0),MATCH($N$34,DATA2!$AV$3:$BA$3,0))),IF(AND($M53&lt;&gt;"",$I$24=$AU$13),(INDEX(DATA2!#REF!,MATCH(E53,DATA2!#REF!,0),MATCH($N$34,DATA2!$AV$3:$BA$3,0))),""))))</f>
        <v/>
      </c>
      <c r="Q53" s="581" t="str">
        <f>IF(AND($M53&lt;&gt;"",$I$24=$AU$10),(INDEX(DATA2!$AV$5:$BA$5,MATCH(G53,DATA2!$C$5:$C$5,0),MATCH($N$34,DATA2!$AV$3:$BA$3,0))),IF(AND($M53&lt;&gt;"",$I$24=$AU$11),(INDEX(DATA2!$AV$5:$BA$5,MATCH(G53,DATA2!$C$5:$C$5,0),MATCH($N$34,DATA2!$AV$3:$BA$3,0))),IF(AND($M53&lt;&gt;"",$I$24=$AU$12),(INDEX(DATA2!$AV$5:$BA$5,MATCH(G53,DATA2!$C$5:$C$5,0),MATCH($N$34,DATA2!$AV$3:$BA$3,0))),"")))</f>
        <v/>
      </c>
      <c r="R53" s="425" t="str">
        <f t="shared" si="4"/>
        <v/>
      </c>
      <c r="S53" s="425" t="str">
        <f t="shared" si="9"/>
        <v/>
      </c>
      <c r="T53" s="425" t="str">
        <f t="shared" si="9"/>
        <v/>
      </c>
      <c r="U53" s="19"/>
      <c r="V53" s="20"/>
      <c r="W53" s="13"/>
      <c r="X53" s="13"/>
      <c r="Y53" s="13"/>
      <c r="Z53" s="13"/>
      <c r="AA53" s="589">
        <f>SUM(AA36:AA52)</f>
        <v>0</v>
      </c>
      <c r="AB53" s="589"/>
      <c r="AC53" s="13"/>
      <c r="AD53" s="214">
        <f>SUM(AD36:AD52)</f>
        <v>0</v>
      </c>
      <c r="AE53" s="13"/>
      <c r="AF53" s="13"/>
      <c r="AG53" s="13"/>
      <c r="AH53" s="13"/>
      <c r="AI53" s="13"/>
      <c r="AJ53" s="13"/>
      <c r="AK53" s="13"/>
      <c r="AL53" s="13"/>
      <c r="AM53" s="90"/>
      <c r="AN53" s="90"/>
      <c r="AO53" s="13"/>
      <c r="AP53" s="572" t="str">
        <f>IF(CAB!$H$17=$AU$10,INDEX(DATA2!$BB$14:$BB$256,MATCH(CAB!E42,DATA2!$C$14:$C$256,0)),IF(CAB!$H$17=$AU$11,INDEX(DATA2!$BB$557:$BB$798,MATCH(CAB!E42,DATA2!$C$557:$C$798,0)),IF(CAB!$H$17=$AU$12,INDEX(DATA2!$BB$1098:$BB$1340,MATCH(CAB!E42,DATA2!$C$1098:$C$1340,0)),IF(CAB!$H$17=$AU$13,INDEX(DATA2!$BB304:$BB545,MATCH(CAB!E42,DATA2!$C304:$C545,0)),IF(CAB!$H$17=$AU$14,INDEX(DATA2!$BB$827:$BB$1069,MATCH(CAB!E42,DATA2!$C$827:$C$1069,0)),IF(CAB!$H$17=$AU$15,INDEX(DATA2!$BB$1369:$BB$1610,MATCH(CAB!E42,DATA2!$C$1369:$C$1610,0)),""))))))</f>
        <v/>
      </c>
      <c r="AQ53" s="573"/>
      <c r="AR53" s="265">
        <f>IF(CAB!J42&lt;&gt;0,CAB!J42*AP53,0)</f>
        <v>0</v>
      </c>
      <c r="AS53" s="23"/>
      <c r="AV53" s="93"/>
    </row>
    <row r="54" spans="1:56" x14ac:dyDescent="0.25">
      <c r="A54" s="9">
        <v>19</v>
      </c>
      <c r="B54" s="574"/>
      <c r="C54" s="575"/>
      <c r="D54" s="576"/>
      <c r="E54" s="577" t="str">
        <f>IF(AND(B54&lt;&gt;"",$I$24=$AU$10),INDEX(DATA2!#REF!,MATCH(B54,DATA2!#REF!,0)),IF(AND(B54&lt;&gt;"",$I$24=$AU$11),INDEX(DATA2!#REF!,MATCH(B54,DATA2!#REF!,0)),IF(AND(B54&lt;&gt;"",$I$24=$AU$12),INDEX(DATA2!#REF!,MATCH(B54,DATA2!#REF!,0)),IF(AND(B54&lt;&gt;"",$I$24=$AU$13),INDEX(DATA2!#REF!,MATCH(B54,DATA2!#REF!,0)),""))))</f>
        <v/>
      </c>
      <c r="F54" s="578"/>
      <c r="G54" s="578"/>
      <c r="H54" s="578"/>
      <c r="I54" s="579"/>
      <c r="J54" s="101"/>
      <c r="K54" s="111"/>
      <c r="L54" s="111"/>
      <c r="M54" s="572" t="str">
        <f>IF(AND(J54&lt;&gt;"",$I$24=$AU$10),INDEX(DATA2!#REF!,MATCH($E54,DATA2!#REF!,0)),IF(AND(J54&lt;&gt;"",$I$24=$AU$11),INDEX(DATA2!#REF!,MATCH($E54,DATA2!#REF!,0)),IF(AND(J54&lt;&gt;"",$I$24=$AU$12),INDEX(DATA2!#REF!,MATCH($E54,DATA2!#REF!,0)),IF(AND(J54&lt;&gt;"",$I$24=$AU$13),INDEX(DATA2!#REF!,MATCH($E54,DATA2!#REF!,0)),""))))</f>
        <v/>
      </c>
      <c r="N54" s="580"/>
      <c r="O54" s="580"/>
      <c r="P54" s="581" t="str">
        <f>IF(AND($M54&lt;&gt;"",$I$24=$AU$10),(INDEX(DATA2!$AV$5:$BA$5,MATCH(E54,DATA2!$C$5:$C$5,0),MATCH($N$34,DATA2!$AV$3:$BA$3,0))),IF(AND($M54&lt;&gt;"",$I$24=$AU$11),(INDEX(DATA2!#REF!,MATCH(E54,DATA2!#REF!,0),MATCH($N$34,DATA2!$AV$3:$BA$3,0))),IF(AND($M54&lt;&gt;"",$I$24=$AU$12),(INDEX(DATA2!$AV$5:$BA$5,MATCH(E54,DATA2!$C$5:$C$5,0),MATCH($N$34,DATA2!$AV$3:$BA$3,0))),IF(AND($M54&lt;&gt;"",$I$24=$AU$13),(INDEX(DATA2!#REF!,MATCH(E54,DATA2!#REF!,0),MATCH($N$34,DATA2!$AV$3:$BA$3,0))),""))))</f>
        <v/>
      </c>
      <c r="Q54" s="581" t="str">
        <f>IF(AND($M54&lt;&gt;"",$I$24=$AU$10),(INDEX(DATA2!$AV$5:$BA$5,MATCH(G54,DATA2!$C$5:$C$5,0),MATCH($N$34,DATA2!$AV$3:$BA$3,0))),IF(AND($M54&lt;&gt;"",$I$24=$AU$11),(INDEX(DATA2!$AV$5:$BA$5,MATCH(G54,DATA2!$C$5:$C$5,0),MATCH($N$34,DATA2!$AV$3:$BA$3,0))),IF(AND($M54&lt;&gt;"",$I$24=$AU$12),(INDEX(DATA2!$AV$5:$BA$5,MATCH(G54,DATA2!$C$5:$C$5,0),MATCH($N$34,DATA2!$AV$3:$BA$3,0))),"")))</f>
        <v/>
      </c>
      <c r="R54" s="425" t="str">
        <f t="shared" si="4"/>
        <v/>
      </c>
      <c r="S54" s="425" t="str">
        <f t="shared" si="9"/>
        <v/>
      </c>
      <c r="T54" s="425" t="str">
        <f t="shared" si="9"/>
        <v/>
      </c>
      <c r="U54" s="19"/>
      <c r="V54" s="109" t="s">
        <v>13</v>
      </c>
      <c r="W54" s="109"/>
      <c r="X54" s="109"/>
      <c r="Y54" s="109"/>
      <c r="Z54" s="109"/>
      <c r="AA54" s="109"/>
      <c r="AB54" s="109"/>
      <c r="AC54" s="109"/>
      <c r="AD54" s="549" t="s">
        <v>261</v>
      </c>
      <c r="AE54" s="109"/>
      <c r="AF54" s="109"/>
      <c r="AG54" s="109"/>
      <c r="AH54" s="109"/>
      <c r="AI54" s="109"/>
      <c r="AJ54" s="109"/>
      <c r="AK54" s="109"/>
      <c r="AL54" s="109"/>
      <c r="AM54" s="90"/>
      <c r="AN54" s="90"/>
      <c r="AO54" s="13"/>
      <c r="AP54" s="572" t="str">
        <f>IF(CAB!$H$17=$AU$10,INDEX(DATA2!$BB$14:$BB$256,MATCH(CAB!E43,DATA2!$C$14:$C$256,0)),IF(CAB!$H$17=$AU$11,INDEX(DATA2!$BB$557:$BB$798,MATCH(CAB!E43,DATA2!$C$557:$C$798,0)),IF(CAB!$H$17=$AU$12,INDEX(DATA2!$BB$1098:$BB$1340,MATCH(CAB!E43,DATA2!$C$1098:$C$1340,0)),IF(CAB!$H$17=$AU$13,INDEX(DATA2!$BB305:$BB546,MATCH(CAB!E43,DATA2!$C305:$C546,0)),IF(CAB!$H$17=$AU$14,INDEX(DATA2!$BB$827:$BB$1069,MATCH(CAB!E43,DATA2!$C$827:$C$1069,0)),IF(CAB!$H$17=$AU$15,INDEX(DATA2!$BB$1369:$BB$1610,MATCH(CAB!E43,DATA2!$C$1369:$C$1610,0)),""))))))</f>
        <v/>
      </c>
      <c r="AQ54" s="573"/>
      <c r="AR54" s="265">
        <f>IF(CAB!J43&lt;&gt;0,CAB!J43*AP54,0)</f>
        <v>0</v>
      </c>
      <c r="AS54" s="23"/>
    </row>
    <row r="55" spans="1:56" x14ac:dyDescent="0.25">
      <c r="A55" s="9">
        <v>20</v>
      </c>
      <c r="B55" s="574"/>
      <c r="C55" s="575"/>
      <c r="D55" s="576"/>
      <c r="E55" s="577" t="str">
        <f>IF(AND(B55&lt;&gt;"",$I$24=$AU$10),INDEX(DATA2!#REF!,MATCH(B55,DATA2!#REF!,0)),IF(AND(B55&lt;&gt;"",$I$24=$AU$11),INDEX(DATA2!#REF!,MATCH(B55,DATA2!#REF!,0)),IF(AND(B55&lt;&gt;"",$I$24=$AU$12),INDEX(DATA2!#REF!,MATCH(B55,DATA2!#REF!,0)),IF(AND(B55&lt;&gt;"",$I$24=$AU$13),INDEX(DATA2!#REF!,MATCH(B55,DATA2!#REF!,0)),""))))</f>
        <v/>
      </c>
      <c r="F55" s="578"/>
      <c r="G55" s="578"/>
      <c r="H55" s="578"/>
      <c r="I55" s="579"/>
      <c r="J55" s="101"/>
      <c r="K55" s="111"/>
      <c r="L55" s="111"/>
      <c r="M55" s="572" t="str">
        <f>IF(AND(J55&lt;&gt;"",$I$24=$AU$10),INDEX(DATA2!#REF!,MATCH($E55,DATA2!#REF!,0)),IF(AND(J55&lt;&gt;"",$I$24=$AU$11),INDEX(DATA2!#REF!,MATCH($E55,DATA2!#REF!,0)),IF(AND(J55&lt;&gt;"",$I$24=$AU$12),INDEX(DATA2!#REF!,MATCH($E55,DATA2!#REF!,0)),IF(AND(J55&lt;&gt;"",$I$24=$AU$13),INDEX(DATA2!#REF!,MATCH($E55,DATA2!#REF!,0)),""))))</f>
        <v/>
      </c>
      <c r="N55" s="580"/>
      <c r="O55" s="580"/>
      <c r="P55" s="581" t="str">
        <f>IF(AND($M55&lt;&gt;"",$I$24=$AU$10),(INDEX(DATA2!$AV$5:$BA$5,MATCH(E55,DATA2!$C$5:$C$5,0),MATCH($N$34,DATA2!$AV$3:$BA$3,0))),IF(AND($M55&lt;&gt;"",$I$24=$AU$11),(INDEX(DATA2!#REF!,MATCH(E55,DATA2!#REF!,0),MATCH($N$34,DATA2!$AV$3:$BA$3,0))),IF(AND($M55&lt;&gt;"",$I$24=$AU$12),(INDEX(DATA2!$AV$5:$BA$5,MATCH(E55,DATA2!$C$5:$C$5,0),MATCH($N$34,DATA2!$AV$3:$BA$3,0))),IF(AND($M55&lt;&gt;"",$I$24=$AU$13),(INDEX(DATA2!#REF!,MATCH(E55,DATA2!#REF!,0),MATCH($N$34,DATA2!$AV$3:$BA$3,0))),""))))</f>
        <v/>
      </c>
      <c r="Q55" s="581" t="str">
        <f>IF(AND($M55&lt;&gt;"",$I$24=$AU$10),(INDEX(DATA2!$AV$5:$BA$5,MATCH(G55,DATA2!$C$5:$C$5,0),MATCH($N$34,DATA2!$AV$3:$BA$3,0))),IF(AND($M55&lt;&gt;"",$I$24=$AU$11),(INDEX(DATA2!$AV$5:$BA$5,MATCH(G55,DATA2!$C$5:$C$5,0),MATCH($N$34,DATA2!$AV$3:$BA$3,0))),IF(AND($M55&lt;&gt;"",$I$24=$AU$12),(INDEX(DATA2!$AV$5:$BA$5,MATCH(G55,DATA2!$C$5:$C$5,0),MATCH($N$34,DATA2!$AV$3:$BA$3,0))),"")))</f>
        <v/>
      </c>
      <c r="R55" s="425" t="str">
        <f t="shared" si="4"/>
        <v/>
      </c>
      <c r="S55" s="425" t="str">
        <f t="shared" si="9"/>
        <v/>
      </c>
      <c r="T55" s="425" t="str">
        <f t="shared" si="9"/>
        <v/>
      </c>
      <c r="U55" s="19"/>
      <c r="V55" s="66" t="s">
        <v>63</v>
      </c>
      <c r="W55" s="62"/>
      <c r="X55" s="63"/>
      <c r="Y55" s="62"/>
      <c r="Z55" s="62"/>
      <c r="AA55" s="62"/>
      <c r="AB55" s="62"/>
      <c r="AC55" s="62"/>
      <c r="AD55" s="552"/>
      <c r="AE55" s="113"/>
      <c r="AF55" s="590" t="s">
        <v>64</v>
      </c>
      <c r="AG55" s="566"/>
      <c r="AH55" s="590" t="s">
        <v>0</v>
      </c>
      <c r="AI55" s="566"/>
      <c r="AJ55" s="590" t="s">
        <v>1</v>
      </c>
      <c r="AK55" s="590"/>
      <c r="AL55" s="590"/>
      <c r="AM55" s="90"/>
      <c r="AN55" s="90"/>
      <c r="AO55" s="13"/>
      <c r="AP55" s="572" t="str">
        <f>IF(CAB!$H$17=$AU$10,INDEX(DATA2!$BB$14:$BB$256,MATCH(CAB!E44,DATA2!$C$14:$C$256,0)),IF(CAB!$H$17=$AU$11,INDEX(DATA2!$BB$557:$BB$798,MATCH(CAB!E44,DATA2!$C$557:$C$798,0)),IF(CAB!$H$17=$AU$12,INDEX(DATA2!$BB$1098:$BB$1340,MATCH(CAB!E44,DATA2!$C$1098:$C$1340,0)),IF(CAB!$H$17=$AU$13,INDEX(DATA2!$BB306:$BB547,MATCH(CAB!E44,DATA2!$C306:$C547,0)),IF(CAB!$H$17=$AU$14,INDEX(DATA2!$BB$827:$BB$1069,MATCH(CAB!E44,DATA2!$C$827:$C$1069,0)),IF(CAB!$H$17=$AU$15,INDEX(DATA2!$BB$1369:$BB$1610,MATCH(CAB!E44,DATA2!$C$1369:$C$1610,0)),""))))))</f>
        <v/>
      </c>
      <c r="AQ55" s="573"/>
      <c r="AR55" s="265">
        <f>IF(CAB!J44&lt;&gt;0,CAB!J44*AP55,0)</f>
        <v>0</v>
      </c>
      <c r="AS55" s="23"/>
    </row>
    <row r="56" spans="1:56" x14ac:dyDescent="0.25">
      <c r="A56" s="9">
        <v>21</v>
      </c>
      <c r="B56" s="574"/>
      <c r="C56" s="575"/>
      <c r="D56" s="576"/>
      <c r="E56" s="577" t="str">
        <f>IF(AND(B56&lt;&gt;"",$I$24=$AU$10),INDEX(DATA2!#REF!,MATCH(B56,DATA2!#REF!,0)),IF(AND(B56&lt;&gt;"",$I$24=$AU$11),INDEX(DATA2!#REF!,MATCH(B56,DATA2!#REF!,0)),IF(AND(B56&lt;&gt;"",$I$24=$AU$12),INDEX(DATA2!#REF!,MATCH(B56,DATA2!#REF!,0)),IF(AND(B56&lt;&gt;"",$I$24=$AU$13),INDEX(DATA2!#REF!,MATCH(B56,DATA2!#REF!,0)),""))))</f>
        <v/>
      </c>
      <c r="F56" s="578"/>
      <c r="G56" s="578"/>
      <c r="H56" s="578"/>
      <c r="I56" s="579"/>
      <c r="J56" s="101"/>
      <c r="K56" s="111"/>
      <c r="L56" s="111"/>
      <c r="M56" s="572" t="str">
        <f>IF(AND(J56&lt;&gt;"",$I$24=$AU$10),INDEX(DATA2!#REF!,MATCH($E56,DATA2!#REF!,0)),IF(AND(J56&lt;&gt;"",$I$24=$AU$11),INDEX(DATA2!#REF!,MATCH($E56,DATA2!#REF!,0)),IF(AND(J56&lt;&gt;"",$I$24=$AU$12),INDEX(DATA2!#REF!,MATCH($E56,DATA2!#REF!,0)),IF(AND(J56&lt;&gt;"",$I$24=$AU$13),INDEX(DATA2!#REF!,MATCH($E56,DATA2!#REF!,0)),""))))</f>
        <v/>
      </c>
      <c r="N56" s="580"/>
      <c r="O56" s="580"/>
      <c r="P56" s="581" t="str">
        <f>IF(AND($M56&lt;&gt;"",$I$24=$AU$10),(INDEX(DATA2!$AV$5:$BA$5,MATCH(E56,DATA2!$C$5:$C$5,0),MATCH($N$34,DATA2!$AV$3:$BA$3,0))),IF(AND($M56&lt;&gt;"",$I$24=$AU$11),(INDEX(DATA2!#REF!,MATCH(E56,DATA2!#REF!,0),MATCH($N$34,DATA2!$AV$3:$BA$3,0))),IF(AND($M56&lt;&gt;"",$I$24=$AU$12),(INDEX(DATA2!$AV$5:$BA$5,MATCH(E56,DATA2!$C$5:$C$5,0),MATCH($N$34,DATA2!$AV$3:$BA$3,0))),IF(AND($M56&lt;&gt;"",$I$24=$AU$13),(INDEX(DATA2!#REF!,MATCH(E56,DATA2!#REF!,0),MATCH($N$34,DATA2!$AV$3:$BA$3,0))),""))))</f>
        <v/>
      </c>
      <c r="Q56" s="581" t="str">
        <f>IF(AND($M56&lt;&gt;"",$I$24=$AU$10),(INDEX(DATA2!$AV$5:$BA$5,MATCH(G56,DATA2!$C$5:$C$5,0),MATCH($N$34,DATA2!$AV$3:$BA$3,0))),IF(AND($M56&lt;&gt;"",$I$24=$AU$11),(INDEX(DATA2!$AV$5:$BA$5,MATCH(G56,DATA2!$C$5:$C$5,0),MATCH($N$34,DATA2!$AV$3:$BA$3,0))),IF(AND($M56&lt;&gt;"",$I$24=$AU$12),(INDEX(DATA2!$AV$5:$BA$5,MATCH(G56,DATA2!$C$5:$C$5,0),MATCH($N$34,DATA2!$AV$3:$BA$3,0))),"")))</f>
        <v/>
      </c>
      <c r="R56" s="425" t="str">
        <f t="shared" si="4"/>
        <v/>
      </c>
      <c r="S56" s="425" t="str">
        <f t="shared" si="9"/>
        <v/>
      </c>
      <c r="T56" s="425" t="str">
        <f t="shared" si="9"/>
        <v/>
      </c>
      <c r="U56" s="19">
        <v>1</v>
      </c>
      <c r="V56" s="582"/>
      <c r="W56" s="583"/>
      <c r="X56" s="584"/>
      <c r="Y56" s="577" t="str">
        <f>IF(AND(V56&lt;&gt;"",$I$24=$AU$10),INDEX(DATA2!#REF!,MATCH(V56,DATA2!#REF!,0)),IF(AND(V56&lt;&gt;"",$I$24=$AU$11),INDEX(DATA2!#REF!,MATCH(V56,DATA2!#REF!,0)),IF(AND(V56&lt;&gt;"",$I$24=$AU$12),INDEX(DATA2!#REF!,MATCH(V56,DATA2!#REF!,0)),IF(AND(V56&lt;&gt;"",$I$24=$AU$13),INDEX(DATA2!#REF!,MATCH(V56,DATA2!#REF!,0)),""))))</f>
        <v/>
      </c>
      <c r="Z56" s="578"/>
      <c r="AA56" s="578"/>
      <c r="AB56" s="578"/>
      <c r="AC56" s="579"/>
      <c r="AD56" s="112"/>
      <c r="AE56" s="116"/>
      <c r="AF56" s="591"/>
      <c r="AG56" s="592"/>
      <c r="AH56" s="423" t="str">
        <f>IF(AND($AD56&lt;&gt;"",$I$24=$AU$10),(INDEX(DATA2!#REF!,MATCH(Y56,DATA2!#REF!,0),MATCH($N$34,DATA2!$AV$3:$BA$3,0))),IF(AND($AD56&lt;&gt;"",$I$24=$AU$11),(INDEX(DATA2!#REF!,MATCH(Y56,DATA2!#REF!,0),MATCH($N$34,DATA2!$AV$3:$BA$3,0))),IF(AND($AD56&lt;&gt;"",$I$24=$AU$12),(INDEX(DATA2!#REF!,MATCH(Y56,DATA2!#REF!,0),MATCH($N$34,DATA2!$AV$3:$BA$3,0))),IF(AND($AD56&lt;&gt;"",$I$24=$AU$13),(INDEX(DATA2!#REF!,MATCH(Y56,DATA2!#REF!,0),MATCH($N$34,DATA2!$AV$3:$BA$3,0))),""))))</f>
        <v/>
      </c>
      <c r="AI56" s="424"/>
      <c r="AJ56" s="425" t="str">
        <f>IF($AD56&lt;&gt;"",$AD56*$AH56,"")</f>
        <v/>
      </c>
      <c r="AK56" s="425"/>
      <c r="AL56" s="425"/>
      <c r="AM56" s="90"/>
      <c r="AN56" s="90"/>
      <c r="AO56" s="13"/>
      <c r="AP56" s="572" t="str">
        <f>IF(CAB!$H$17=$AU$10,INDEX(DATA2!$BB$14:$BB$256,MATCH(CAB!E45,DATA2!$C$14:$C$256,0)),IF(CAB!$H$17=$AU$11,INDEX(DATA2!$BB$557:$BB$798,MATCH(CAB!E45,DATA2!$C$557:$C$798,0)),IF(CAB!$H$17=$AU$12,INDEX(DATA2!$BB$1098:$BB$1340,MATCH(CAB!E45,DATA2!$C$1098:$C$1340,0)),IF(CAB!$H$17=$AU$13,INDEX(DATA2!$BB307:$BB550,MATCH(CAB!E45,DATA2!$C307:$C550,0)),IF(CAB!$H$17=$AU$14,INDEX(DATA2!$BB$827:$BB$1069,MATCH(CAB!E45,DATA2!$C$827:$C$1069,0)),IF(CAB!$H$17=$AU$15,INDEX(DATA2!$BB$1369:$BB$1610,MATCH(CAB!E45,DATA2!$C$1369:$C$1610,0)),""))))))</f>
        <v/>
      </c>
      <c r="AQ56" s="573"/>
      <c r="AR56" s="265">
        <f>IF(CAB!J45&lt;&gt;0,CAB!J45*AP56,0)</f>
        <v>0</v>
      </c>
      <c r="AS56" s="23"/>
      <c r="BB56" s="1" t="e">
        <f>+J36*M36</f>
        <v>#VALUE!</v>
      </c>
      <c r="BC56" s="1" t="e">
        <f>+BB56</f>
        <v>#VALUE!</v>
      </c>
      <c r="BD56" s="1" t="e">
        <f>+BC56*$G$25</f>
        <v>#VALUE!</v>
      </c>
    </row>
    <row r="57" spans="1:56" x14ac:dyDescent="0.25">
      <c r="A57" s="9">
        <v>22</v>
      </c>
      <c r="B57" s="574"/>
      <c r="C57" s="575"/>
      <c r="D57" s="576"/>
      <c r="E57" s="577" t="str">
        <f>IF(AND(B57&lt;&gt;"",$I$24=$AU$10),INDEX(DATA2!#REF!,MATCH(B57,DATA2!#REF!,0)),IF(AND(B57&lt;&gt;"",$I$24=$AU$11),INDEX(DATA2!#REF!,MATCH(B57,DATA2!#REF!,0)),IF(AND(B57&lt;&gt;"",$I$24=$AU$12),INDEX(DATA2!#REF!,MATCH(B57,DATA2!#REF!,0)),IF(AND(B57&lt;&gt;"",$I$24=$AU$13),INDEX(DATA2!#REF!,MATCH(B57,DATA2!#REF!,0)),""))))</f>
        <v/>
      </c>
      <c r="F57" s="578"/>
      <c r="G57" s="578"/>
      <c r="H57" s="578"/>
      <c r="I57" s="579"/>
      <c r="J57" s="101"/>
      <c r="K57" s="111"/>
      <c r="L57" s="111"/>
      <c r="M57" s="572" t="str">
        <f>IF(AND(J57&lt;&gt;"",$I$24=$AU$10),INDEX(DATA2!#REF!,MATCH($E57,DATA2!#REF!,0)),IF(AND(J57&lt;&gt;"",$I$24=$AU$11),INDEX(DATA2!#REF!,MATCH($E57,DATA2!#REF!,0)),IF(AND(J57&lt;&gt;"",$I$24=$AU$12),INDEX(DATA2!#REF!,MATCH($E57,DATA2!#REF!,0)),IF(AND(J57&lt;&gt;"",$I$24=$AU$13),INDEX(DATA2!#REF!,MATCH($E57,DATA2!#REF!,0)),""))))</f>
        <v/>
      </c>
      <c r="N57" s="580"/>
      <c r="O57" s="580"/>
      <c r="P57" s="581" t="str">
        <f>IF(AND($M57&lt;&gt;"",$I$24=$AU$10),(INDEX(DATA2!$AV$5:$BA$5,MATCH(E57,DATA2!$C$5:$C$5,0),MATCH($N$34,DATA2!$AV$3:$BA$3,0))),IF(AND($M57&lt;&gt;"",$I$24=$AU$11),(INDEX(DATA2!#REF!,MATCH(E57,DATA2!#REF!,0),MATCH($N$34,DATA2!$AV$3:$BA$3,0))),IF(AND($M57&lt;&gt;"",$I$24=$AU$12),(INDEX(DATA2!$AV$5:$BA$5,MATCH(E57,DATA2!$C$5:$C$5,0),MATCH($N$34,DATA2!$AV$3:$BA$3,0))),IF(AND($M57&lt;&gt;"",$I$24=$AU$13),(INDEX(DATA2!#REF!,MATCH(E57,DATA2!#REF!,0),MATCH($N$34,DATA2!$AV$3:$BA$3,0))),""))))</f>
        <v/>
      </c>
      <c r="Q57" s="581" t="str">
        <f>IF(AND($M57&lt;&gt;"",$I$24=$AU$10),(INDEX(DATA2!$AV$5:$BA$5,MATCH(G57,DATA2!$C$5:$C$5,0),MATCH($N$34,DATA2!$AV$3:$BA$3,0))),IF(AND($M57&lt;&gt;"",$I$24=$AU$11),(INDEX(DATA2!$AV$5:$BA$5,MATCH(G57,DATA2!$C$5:$C$5,0),MATCH($N$34,DATA2!$AV$3:$BA$3,0))),IF(AND($M57&lt;&gt;"",$I$24=$AU$12),(INDEX(DATA2!$AV$5:$BA$5,MATCH(G57,DATA2!$C$5:$C$5,0),MATCH($N$34,DATA2!$AV$3:$BA$3,0))),"")))</f>
        <v/>
      </c>
      <c r="R57" s="425" t="str">
        <f t="shared" si="4"/>
        <v/>
      </c>
      <c r="S57" s="425" t="str">
        <f t="shared" si="9"/>
        <v/>
      </c>
      <c r="T57" s="425" t="str">
        <f t="shared" si="9"/>
        <v/>
      </c>
      <c r="U57" s="19">
        <v>2</v>
      </c>
      <c r="V57" s="582"/>
      <c r="W57" s="583"/>
      <c r="X57" s="584"/>
      <c r="Y57" s="577" t="str">
        <f>IF(AND(V57&lt;&gt;"",$I$24=$AU$10),INDEX(DATA2!#REF!,MATCH(V57,DATA2!#REF!,0)),IF(AND(V57&lt;&gt;"",$I$24=$AU$11),INDEX(DATA2!#REF!,MATCH(V57,DATA2!#REF!,0)),IF(AND(V57&lt;&gt;"",$I$24=$AU$12),INDEX(DATA2!#REF!,MATCH(V57,DATA2!#REF!,0)),IF(AND(V57&lt;&gt;"",$I$24=$AU$13),INDEX(DATA2!#REF!,MATCH(V57,DATA2!#REF!,0)),""))))</f>
        <v/>
      </c>
      <c r="Z57" s="578"/>
      <c r="AA57" s="578"/>
      <c r="AB57" s="578"/>
      <c r="AC57" s="579"/>
      <c r="AD57" s="112"/>
      <c r="AE57" s="116"/>
      <c r="AF57" s="591"/>
      <c r="AG57" s="592"/>
      <c r="AH57" s="423" t="str">
        <f>IF(AND($AD57&lt;&gt;"",$I$24=$AU$10),(INDEX(DATA2!#REF!,MATCH(Y57,DATA2!#REF!,0),MATCH($N$34,DATA2!$AV$3:$BA$3,0))),IF(AND($AD57&lt;&gt;"",$I$24=$AU$11),(INDEX(DATA2!#REF!,MATCH(Y57,DATA2!#REF!,0),MATCH($N$34,DATA2!$AV$3:$BA$3,0))),IF(AND($AD57&lt;&gt;"",$I$24=$AU$12),(INDEX(DATA2!#REF!,MATCH(Y57,DATA2!#REF!,0),MATCH($N$34,DATA2!$AV$3:$BA$3,0))),IF(AND($AD57&lt;&gt;"",$I$24=$AU$13),(INDEX(DATA2!#REF!,MATCH(Y57,DATA2!#REF!,0),MATCH($N$34,DATA2!$AV$3:$BA$3,0))),""))))</f>
        <v/>
      </c>
      <c r="AI57" s="424"/>
      <c r="AJ57" s="425" t="str">
        <f t="shared" ref="AJ57:AJ65" si="10">IF($AD57&lt;&gt;"",$AD57*$AH57,"")</f>
        <v/>
      </c>
      <c r="AK57" s="425"/>
      <c r="AL57" s="425"/>
      <c r="AM57" s="90"/>
      <c r="AN57" s="90"/>
      <c r="AO57" s="13"/>
      <c r="AP57" s="572" t="str">
        <f>IF(CAB!$H$17=$AU$10,INDEX(DATA2!$BB$14:$BB$256,MATCH(CAB!E46,DATA2!$C$14:$C$256,0)),IF(CAB!$H$17=$AU$11,INDEX(DATA2!$BB$557:$BB$798,MATCH(CAB!E46,DATA2!$C$557:$C$798,0)),IF(CAB!$H$17=$AU$12,INDEX(DATA2!$BB$1098:$BB$1340,MATCH(CAB!E46,DATA2!$C$1098:$C$1340,0)),IF(CAB!$H$17=$AU$13,INDEX(DATA2!$BB308:$BB551,MATCH(CAB!E46,DATA2!$C308:$C551,0)),IF(CAB!$H$17=$AU$14,INDEX(DATA2!$BB$827:$BB$1069,MATCH(CAB!E46,DATA2!$C$827:$C$1069,0)),IF(CAB!$H$17=$AU$15,INDEX(DATA2!$BB$1369:$BB$1610,MATCH(CAB!E46,DATA2!$C$1369:$C$1610,0)),""))))))</f>
        <v/>
      </c>
      <c r="AQ57" s="573"/>
      <c r="AR57" s="265">
        <f>IF(CAB!J46&lt;&gt;0,CAB!J46*AP57,0)</f>
        <v>0</v>
      </c>
      <c r="AS57" s="23"/>
      <c r="BB57" s="1" t="e">
        <f t="shared" ref="BB57:BB65" si="11">+J37*M37</f>
        <v>#VALUE!</v>
      </c>
      <c r="BC57" s="1" t="e">
        <f>+BC56+BB57</f>
        <v>#VALUE!</v>
      </c>
      <c r="BD57" s="1" t="e">
        <f t="shared" ref="BD57:BD98" si="12">+BC57*$G$25</f>
        <v>#VALUE!</v>
      </c>
    </row>
    <row r="58" spans="1:56" x14ac:dyDescent="0.25">
      <c r="A58" s="9">
        <v>23</v>
      </c>
      <c r="B58" s="574"/>
      <c r="C58" s="575"/>
      <c r="D58" s="576"/>
      <c r="E58" s="577" t="str">
        <f>IF(AND(B58&lt;&gt;"",$I$24=$AU$10),INDEX(DATA2!#REF!,MATCH(B58,DATA2!#REF!,0)),IF(AND(B58&lt;&gt;"",$I$24=$AU$11),INDEX(DATA2!#REF!,MATCH(B58,DATA2!#REF!,0)),IF(AND(B58&lt;&gt;"",$I$24=$AU$12),INDEX(DATA2!#REF!,MATCH(B58,DATA2!#REF!,0)),IF(AND(B58&lt;&gt;"",$I$24=$AU$13),INDEX(DATA2!#REF!,MATCH(B58,DATA2!#REF!,0)),""))))</f>
        <v/>
      </c>
      <c r="F58" s="578"/>
      <c r="G58" s="578"/>
      <c r="H58" s="578"/>
      <c r="I58" s="579"/>
      <c r="J58" s="101"/>
      <c r="K58" s="111"/>
      <c r="L58" s="111"/>
      <c r="M58" s="572" t="str">
        <f>IF(AND(J58&lt;&gt;"",$I$24=$AU$10),INDEX(DATA2!#REF!,MATCH($E58,DATA2!#REF!,0)),IF(AND(J58&lt;&gt;"",$I$24=$AU$11),INDEX(DATA2!#REF!,MATCH($E58,DATA2!#REF!,0)),IF(AND(J58&lt;&gt;"",$I$24=$AU$12),INDEX(DATA2!#REF!,MATCH($E58,DATA2!#REF!,0)),IF(AND(J58&lt;&gt;"",$I$24=$AU$13),INDEX(DATA2!#REF!,MATCH($E58,DATA2!#REF!,0)),""))))</f>
        <v/>
      </c>
      <c r="N58" s="580"/>
      <c r="O58" s="580"/>
      <c r="P58" s="581" t="str">
        <f>IF(AND($M58&lt;&gt;"",$I$24=$AU$10),(INDEX(DATA2!$AV$5:$BA$5,MATCH(E58,DATA2!$C$5:$C$5,0),MATCH($N$34,DATA2!$AV$3:$BA$3,0))),IF(AND($M58&lt;&gt;"",$I$24=$AU$11),(INDEX(DATA2!#REF!,MATCH(E58,DATA2!#REF!,0),MATCH($N$34,DATA2!$AV$3:$BA$3,0))),IF(AND($M58&lt;&gt;"",$I$24=$AU$12),(INDEX(DATA2!$AV$5:$BA$5,MATCH(E58,DATA2!$C$5:$C$5,0),MATCH($N$34,DATA2!$AV$3:$BA$3,0))),IF(AND($M58&lt;&gt;"",$I$24=$AU$13),(INDEX(DATA2!#REF!,MATCH(E58,DATA2!#REF!,0),MATCH($N$34,DATA2!$AV$3:$BA$3,0))),""))))</f>
        <v/>
      </c>
      <c r="Q58" s="581" t="str">
        <f>IF(AND($M58&lt;&gt;"",$I$24=$AU$10),(INDEX(DATA2!$AV$5:$BA$5,MATCH(G58,DATA2!$C$5:$C$5,0),MATCH($N$34,DATA2!$AV$3:$BA$3,0))),IF(AND($M58&lt;&gt;"",$I$24=$AU$11),(INDEX(DATA2!$AV$5:$BA$5,MATCH(G58,DATA2!$C$5:$C$5,0),MATCH($N$34,DATA2!$AV$3:$BA$3,0))),IF(AND($M58&lt;&gt;"",$I$24=$AU$12),(INDEX(DATA2!$AV$5:$BA$5,MATCH(G58,DATA2!$C$5:$C$5,0),MATCH($N$34,DATA2!$AV$3:$BA$3,0))),"")))</f>
        <v/>
      </c>
      <c r="R58" s="425" t="str">
        <f t="shared" si="4"/>
        <v/>
      </c>
      <c r="S58" s="425" t="str">
        <f t="shared" si="9"/>
        <v/>
      </c>
      <c r="T58" s="425" t="str">
        <f t="shared" si="9"/>
        <v/>
      </c>
      <c r="U58" s="19">
        <v>3</v>
      </c>
      <c r="V58" s="582"/>
      <c r="W58" s="583"/>
      <c r="X58" s="584"/>
      <c r="Y58" s="577" t="str">
        <f>IF(AND(V58&lt;&gt;"",$I$24=$AU$10),INDEX(DATA2!#REF!,MATCH(V58,DATA2!#REF!,0)),IF(AND(V58&lt;&gt;"",$I$24=$AU$11),INDEX(DATA2!#REF!,MATCH(V58,DATA2!#REF!,0)),IF(AND(V58&lt;&gt;"",$I$24=$AU$12),INDEX(DATA2!#REF!,MATCH(V58,DATA2!#REF!,0)),IF(AND(V58&lt;&gt;"",$I$24=$AU$13),INDEX(DATA2!#REF!,MATCH(V58,DATA2!#REF!,0)),""))))</f>
        <v/>
      </c>
      <c r="Z58" s="578"/>
      <c r="AA58" s="578"/>
      <c r="AB58" s="578"/>
      <c r="AC58" s="579"/>
      <c r="AD58" s="112"/>
      <c r="AE58" s="116"/>
      <c r="AF58" s="591"/>
      <c r="AG58" s="592"/>
      <c r="AH58" s="423" t="str">
        <f>IF(AND($AD58&lt;&gt;"",$I$24=$AU$10),(INDEX(DATA2!#REF!,MATCH(Y58,DATA2!#REF!,0),MATCH($N$34,DATA2!$AV$3:$BA$3,0))),IF(AND($AD58&lt;&gt;"",$I$24=$AU$11),(INDEX(DATA2!#REF!,MATCH(Y58,DATA2!#REF!,0),MATCH($N$34,DATA2!$AV$3:$BA$3,0))),IF(AND($AD58&lt;&gt;"",$I$24=$AU$12),(INDEX(DATA2!#REF!,MATCH(Y58,DATA2!#REF!,0),MATCH($N$34,DATA2!$AV$3:$BA$3,0))),IF(AND($AD58&lt;&gt;"",$I$24=$AU$13),(INDEX(DATA2!#REF!,MATCH(Y58,DATA2!#REF!,0),MATCH($N$34,DATA2!$AV$3:$BA$3,0))),""))))</f>
        <v/>
      </c>
      <c r="AI58" s="424"/>
      <c r="AJ58" s="425" t="str">
        <f t="shared" si="10"/>
        <v/>
      </c>
      <c r="AK58" s="425"/>
      <c r="AL58" s="425"/>
      <c r="AM58" s="90"/>
      <c r="AN58" s="90"/>
      <c r="AO58" s="13"/>
      <c r="AP58" s="572" t="str">
        <f>IF(CAB!$H$17=$AU$10,INDEX(DATA2!$BB$14:$BB$256,MATCH(CAB!E47,DATA2!$C$14:$C$256,0)),IF(CAB!$H$17=$AU$11,INDEX(DATA2!$BB$557:$BB$798,MATCH(CAB!E47,DATA2!$C$557:$C$798,0)),IF(CAB!$H$17=$AU$12,INDEX(DATA2!$BB$1098:$BB$1340,MATCH(CAB!E47,DATA2!$C$1098:$C$1340,0)),IF(CAB!$H$17=$AU$13,INDEX(DATA2!$BB309:$BB552,MATCH(CAB!E47,DATA2!$C309:$C552,0)),IF(CAB!$H$17=$AU$14,INDEX(DATA2!$BB$827:$BB$1069,MATCH(CAB!E47,DATA2!$C$827:$C$1069,0)),IF(CAB!$H$17=$AU$15,INDEX(DATA2!$BB$1369:$BB$1610,MATCH(CAB!E47,DATA2!$C$1369:$C$1610,0)),""))))))</f>
        <v/>
      </c>
      <c r="AQ58" s="573"/>
      <c r="AR58" s="265">
        <f>IF(CAB!J47&lt;&gt;0,CAB!J47*AP58,0)</f>
        <v>0</v>
      </c>
      <c r="AS58" s="23"/>
      <c r="BB58" s="1" t="e">
        <f t="shared" si="11"/>
        <v>#VALUE!</v>
      </c>
      <c r="BC58" s="1" t="e">
        <f t="shared" ref="BC58:BC98" si="13">+BC57+BB58</f>
        <v>#VALUE!</v>
      </c>
      <c r="BD58" s="1" t="e">
        <f t="shared" si="12"/>
        <v>#VALUE!</v>
      </c>
    </row>
    <row r="59" spans="1:56" x14ac:dyDescent="0.25">
      <c r="A59" s="9">
        <v>24</v>
      </c>
      <c r="B59" s="574"/>
      <c r="C59" s="575"/>
      <c r="D59" s="576"/>
      <c r="E59" s="577" t="str">
        <f>IF(AND(B59&lt;&gt;"",$I$24=$AU$10),INDEX(DATA2!#REF!,MATCH(B59,DATA2!#REF!,0)),IF(AND(B59&lt;&gt;"",$I$24=$AU$11),INDEX(DATA2!#REF!,MATCH(B59,DATA2!#REF!,0)),IF(AND(B59&lt;&gt;"",$I$24=$AU$12),INDEX(DATA2!#REF!,MATCH(B59,DATA2!#REF!,0)),IF(AND(B59&lt;&gt;"",$I$24=$AU$13),INDEX(DATA2!#REF!,MATCH(B59,DATA2!#REF!,0)),""))))</f>
        <v/>
      </c>
      <c r="F59" s="578"/>
      <c r="G59" s="578"/>
      <c r="H59" s="578"/>
      <c r="I59" s="579"/>
      <c r="J59" s="101"/>
      <c r="K59" s="111"/>
      <c r="L59" s="111"/>
      <c r="M59" s="572" t="str">
        <f>IF(AND(J59&lt;&gt;"",$I$24=$AU$10),INDEX(DATA2!#REF!,MATCH($E59,DATA2!#REF!,0)),IF(AND(J59&lt;&gt;"",$I$24=$AU$11),INDEX(DATA2!#REF!,MATCH($E59,DATA2!#REF!,0)),IF(AND(J59&lt;&gt;"",$I$24=$AU$12),INDEX(DATA2!#REF!,MATCH($E59,DATA2!#REF!,0)),IF(AND(J59&lt;&gt;"",$I$24=$AU$13),INDEX(DATA2!#REF!,MATCH($E59,DATA2!#REF!,0)),""))))</f>
        <v/>
      </c>
      <c r="N59" s="580"/>
      <c r="O59" s="580"/>
      <c r="P59" s="581" t="str">
        <f>IF(AND($M59&lt;&gt;"",$I$24=$AU$10),(INDEX(DATA2!$AV$5:$BA$5,MATCH(E59,DATA2!$C$5:$C$5,0),MATCH($N$34,DATA2!$AV$3:$BA$3,0))),IF(AND($M59&lt;&gt;"",$I$24=$AU$11),(INDEX(DATA2!#REF!,MATCH(E59,DATA2!#REF!,0),MATCH($N$34,DATA2!$AV$3:$BA$3,0))),IF(AND($M59&lt;&gt;"",$I$24=$AU$12),(INDEX(DATA2!$AV$5:$BA$5,MATCH(E59,DATA2!$C$5:$C$5,0),MATCH($N$34,DATA2!$AV$3:$BA$3,0))),IF(AND($M59&lt;&gt;"",$I$24=$AU$13),(INDEX(DATA2!#REF!,MATCH(E59,DATA2!#REF!,0),MATCH($N$34,DATA2!$AV$3:$BA$3,0))),""))))</f>
        <v/>
      </c>
      <c r="Q59" s="581" t="str">
        <f>IF(AND($M59&lt;&gt;"",$I$24=$AU$10),(INDEX(DATA2!$AV$5:$BA$5,MATCH(G59,DATA2!$C$5:$C$5,0),MATCH($N$34,DATA2!$AV$3:$BA$3,0))),IF(AND($M59&lt;&gt;"",$I$24=$AU$11),(INDEX(DATA2!$AV$5:$BA$5,MATCH(G59,DATA2!$C$5:$C$5,0),MATCH($N$34,DATA2!$AV$3:$BA$3,0))),IF(AND($M59&lt;&gt;"",$I$24=$AU$12),(INDEX(DATA2!$AV$5:$BA$5,MATCH(G59,DATA2!$C$5:$C$5,0),MATCH($N$34,DATA2!$AV$3:$BA$3,0))),"")))</f>
        <v/>
      </c>
      <c r="R59" s="425" t="str">
        <f t="shared" si="4"/>
        <v/>
      </c>
      <c r="S59" s="425" t="str">
        <f t="shared" si="9"/>
        <v/>
      </c>
      <c r="T59" s="425" t="str">
        <f t="shared" si="9"/>
        <v/>
      </c>
      <c r="U59" s="19">
        <v>4</v>
      </c>
      <c r="V59" s="582"/>
      <c r="W59" s="583"/>
      <c r="X59" s="584"/>
      <c r="Y59" s="577" t="str">
        <f>IF(AND(V59&lt;&gt;"",$I$24=$AU$10),INDEX(DATA2!#REF!,MATCH(V59,DATA2!#REF!,0)),IF(AND(V59&lt;&gt;"",$I$24=$AU$11),INDEX(DATA2!#REF!,MATCH(V59,DATA2!#REF!,0)),IF(AND(V59&lt;&gt;"",$I$24=$AU$12),INDEX(DATA2!#REF!,MATCH(V59,DATA2!#REF!,0)),IF(AND(V59&lt;&gt;"",$I$24=$AU$13),INDEX(DATA2!#REF!,MATCH(V59,DATA2!#REF!,0)),""))))</f>
        <v/>
      </c>
      <c r="Z59" s="578"/>
      <c r="AA59" s="578"/>
      <c r="AB59" s="578"/>
      <c r="AC59" s="579"/>
      <c r="AD59" s="112"/>
      <c r="AE59" s="116"/>
      <c r="AF59" s="591"/>
      <c r="AG59" s="592"/>
      <c r="AH59" s="423" t="str">
        <f>IF(AND($AD59&lt;&gt;"",$I$24=$AU$10),(INDEX(DATA2!#REF!,MATCH(Y59,DATA2!#REF!,0),MATCH($N$34,DATA2!$AV$3:$BA$3,0))),IF(AND($AD59&lt;&gt;"",$I$24=$AU$11),(INDEX(DATA2!#REF!,MATCH(Y59,DATA2!#REF!,0),MATCH($N$34,DATA2!$AV$3:$BA$3,0))),IF(AND($AD59&lt;&gt;"",$I$24=$AU$12),(INDEX(DATA2!#REF!,MATCH(Y59,DATA2!#REF!,0),MATCH($N$34,DATA2!$AV$3:$BA$3,0))),IF(AND($AD59&lt;&gt;"",$I$24=$AU$13),(INDEX(DATA2!#REF!,MATCH(Y59,DATA2!#REF!,0),MATCH($N$34,DATA2!$AV$3:$BA$3,0))),""))))</f>
        <v/>
      </c>
      <c r="AI59" s="424"/>
      <c r="AJ59" s="425" t="str">
        <f t="shared" si="10"/>
        <v/>
      </c>
      <c r="AK59" s="425"/>
      <c r="AL59" s="425"/>
      <c r="AM59" s="90"/>
      <c r="AN59" s="90"/>
      <c r="AO59" s="13"/>
      <c r="AP59" s="572" t="str">
        <f>IF(CAB!$H$17=$AU$10,INDEX(DATA2!$BB$14:$BB$256,MATCH(CAB!E48,DATA2!$C$14:$C$256,0)),IF(CAB!$H$17=$AU$11,INDEX(DATA2!$BB$557:$BB$798,MATCH(CAB!E48,DATA2!$C$557:$C$798,0)),IF(CAB!$H$17=$AU$12,INDEX(DATA2!$BB$1098:$BB$1340,MATCH(CAB!E48,DATA2!$C$1098:$C$1340,0)),IF(CAB!$H$17=$AU$13,INDEX(DATA2!$BB310:$BB553,MATCH(CAB!E48,DATA2!$C310:$C553,0)),IF(CAB!$H$17=$AU$14,INDEX(DATA2!$BB$827:$BB$1069,MATCH(CAB!E48,DATA2!$C$827:$C$1069,0)),IF(CAB!$H$17=$AU$15,INDEX(DATA2!$BB$1369:$BB$1610,MATCH(CAB!E48,DATA2!$C$1369:$C$1610,0)),""))))))</f>
        <v/>
      </c>
      <c r="AQ59" s="573"/>
      <c r="AR59" s="265">
        <f>IF(CAB!J48&lt;&gt;0,CAB!J48*AP59,0)</f>
        <v>0</v>
      </c>
      <c r="AS59" s="23"/>
      <c r="BB59" s="1" t="e">
        <f t="shared" si="11"/>
        <v>#VALUE!</v>
      </c>
      <c r="BC59" s="1" t="e">
        <f t="shared" si="13"/>
        <v>#VALUE!</v>
      </c>
      <c r="BD59" s="1" t="e">
        <f t="shared" si="12"/>
        <v>#VALUE!</v>
      </c>
    </row>
    <row r="60" spans="1:56" x14ac:dyDescent="0.25">
      <c r="A60" s="9">
        <v>25</v>
      </c>
      <c r="B60" s="574"/>
      <c r="C60" s="575"/>
      <c r="D60" s="576"/>
      <c r="E60" s="577" t="str">
        <f>IF(AND(B60&lt;&gt;"",$I$24=$AU$10),INDEX(DATA2!#REF!,MATCH(B60,DATA2!#REF!,0)),IF(AND(B60&lt;&gt;"",$I$24=$AU$11),INDEX(DATA2!#REF!,MATCH(B60,DATA2!#REF!,0)),IF(AND(B60&lt;&gt;"",$I$24=$AU$12),INDEX(DATA2!#REF!,MATCH(B60,DATA2!#REF!,0)),IF(AND(B60&lt;&gt;"",$I$24=$AU$13),INDEX(DATA2!#REF!,MATCH(B60,DATA2!#REF!,0)),""))))</f>
        <v/>
      </c>
      <c r="F60" s="578"/>
      <c r="G60" s="578"/>
      <c r="H60" s="578"/>
      <c r="I60" s="579"/>
      <c r="J60" s="101"/>
      <c r="K60" s="111"/>
      <c r="L60" s="111"/>
      <c r="M60" s="572" t="str">
        <f>IF(AND(J60&lt;&gt;"",$I$24=$AU$10),INDEX(DATA2!#REF!,MATCH($E60,DATA2!#REF!,0)),IF(AND(J60&lt;&gt;"",$I$24=$AU$11),INDEX(DATA2!#REF!,MATCH($E60,DATA2!#REF!,0)),IF(AND(J60&lt;&gt;"",$I$24=$AU$12),INDEX(DATA2!#REF!,MATCH($E60,DATA2!#REF!,0)),IF(AND(J60&lt;&gt;"",$I$24=$AU$13),INDEX(DATA2!#REF!,MATCH($E60,DATA2!#REF!,0)),""))))</f>
        <v/>
      </c>
      <c r="N60" s="580"/>
      <c r="O60" s="580"/>
      <c r="P60" s="581" t="str">
        <f>IF(AND($M60&lt;&gt;"",$I$24=$AU$10),(INDEX(DATA2!$AV$5:$BA$5,MATCH(E60,DATA2!$C$5:$C$5,0),MATCH($N$34,DATA2!$AV$3:$BA$3,0))),IF(AND($M60&lt;&gt;"",$I$24=$AU$11),(INDEX(DATA2!#REF!,MATCH(E60,DATA2!#REF!,0),MATCH($N$34,DATA2!$AV$3:$BA$3,0))),IF(AND($M60&lt;&gt;"",$I$24=$AU$12),(INDEX(DATA2!$AV$5:$BA$5,MATCH(E60,DATA2!$C$5:$C$5,0),MATCH($N$34,DATA2!$AV$3:$BA$3,0))),IF(AND($M60&lt;&gt;"",$I$24=$AU$13),(INDEX(DATA2!#REF!,MATCH(E60,DATA2!#REF!,0),MATCH($N$34,DATA2!$AV$3:$BA$3,0))),""))))</f>
        <v/>
      </c>
      <c r="Q60" s="581" t="str">
        <f>IF(AND($M60&lt;&gt;"",$I$24=$AU$10),(INDEX(DATA2!$AV$5:$BA$5,MATCH(G60,DATA2!$C$5:$C$5,0),MATCH($N$34,DATA2!$AV$3:$BA$3,0))),IF(AND($M60&lt;&gt;"",$I$24=$AU$11),(INDEX(DATA2!$AV$5:$BA$5,MATCH(G60,DATA2!$C$5:$C$5,0),MATCH($N$34,DATA2!$AV$3:$BA$3,0))),IF(AND($M60&lt;&gt;"",$I$24=$AU$12),(INDEX(DATA2!$AV$5:$BA$5,MATCH(G60,DATA2!$C$5:$C$5,0),MATCH($N$34,DATA2!$AV$3:$BA$3,0))),"")))</f>
        <v/>
      </c>
      <c r="R60" s="425" t="str">
        <f t="shared" si="4"/>
        <v/>
      </c>
      <c r="S60" s="425" t="str">
        <f t="shared" si="9"/>
        <v/>
      </c>
      <c r="T60" s="425" t="str">
        <f t="shared" si="9"/>
        <v/>
      </c>
      <c r="U60" s="19">
        <v>5</v>
      </c>
      <c r="V60" s="582"/>
      <c r="W60" s="583"/>
      <c r="X60" s="584"/>
      <c r="Y60" s="577" t="str">
        <f>IF(AND(V60&lt;&gt;"",$I$24=$AU$10),INDEX(DATA2!#REF!,MATCH(V60,DATA2!#REF!,0)),IF(AND(V60&lt;&gt;"",$I$24=$AU$11),INDEX(DATA2!#REF!,MATCH(V60,DATA2!#REF!,0)),IF(AND(V60&lt;&gt;"",$I$24=$AU$12),INDEX(DATA2!#REF!,MATCH(V60,DATA2!#REF!,0)),IF(AND(V60&lt;&gt;"",$I$24=$AU$13),INDEX(DATA2!#REF!,MATCH(V60,DATA2!#REF!,0)),""))))</f>
        <v/>
      </c>
      <c r="Z60" s="578"/>
      <c r="AA60" s="578"/>
      <c r="AB60" s="578"/>
      <c r="AC60" s="579"/>
      <c r="AD60" s="112"/>
      <c r="AE60" s="116"/>
      <c r="AF60" s="591"/>
      <c r="AG60" s="592"/>
      <c r="AH60" s="423" t="str">
        <f>IF(AND($AD60&lt;&gt;"",$I$24=$AU$10),(INDEX(DATA2!#REF!,MATCH(Y60,DATA2!#REF!,0),MATCH($N$34,DATA2!$AV$3:$BA$3,0))),IF(AND($AD60&lt;&gt;"",$I$24=$AU$11),(INDEX(DATA2!#REF!,MATCH(Y60,DATA2!#REF!,0),MATCH($N$34,DATA2!$AV$3:$BA$3,0))),IF(AND($AD60&lt;&gt;"",$I$24=$AU$12),(INDEX(DATA2!#REF!,MATCH(Y60,DATA2!#REF!,0),MATCH($N$34,DATA2!$AV$3:$BA$3,0))),IF(AND($AD60&lt;&gt;"",$I$24=$AU$13),(INDEX(DATA2!#REF!,MATCH(Y60,DATA2!#REF!,0),MATCH($N$34,DATA2!$AV$3:$BA$3,0))),""))))</f>
        <v/>
      </c>
      <c r="AI60" s="424"/>
      <c r="AJ60" s="425" t="str">
        <f t="shared" si="10"/>
        <v/>
      </c>
      <c r="AK60" s="425"/>
      <c r="AL60" s="425"/>
      <c r="AM60" s="90"/>
      <c r="AN60" s="90"/>
      <c r="AO60" s="13"/>
      <c r="AP60" s="572" t="str">
        <f>IF(CAB!$H$17=$AU$10,INDEX(DATA2!$BB$14:$BB$256,MATCH(CAB!E49,DATA2!$C$14:$C$256,0)),IF(CAB!$H$17=$AU$11,INDEX(DATA2!$BB$557:$BB$798,MATCH(CAB!E49,DATA2!$C$557:$C$798,0)),IF(CAB!$H$17=$AU$12,INDEX(DATA2!$BB$1098:$BB$1340,MATCH(CAB!E49,DATA2!$C$1098:$C$1340,0)),IF(CAB!$H$17=$AU$13,INDEX(DATA2!$BB311:$BB554,MATCH(CAB!E49,DATA2!$C311:$C554,0)),IF(CAB!$H$17=$AU$14,INDEX(DATA2!$BB$827:$BB$1069,MATCH(CAB!E49,DATA2!$C$827:$C$1069,0)),IF(CAB!$H$17=$AU$15,INDEX(DATA2!$BB$1369:$BB$1610,MATCH(CAB!E49,DATA2!$C$1369:$C$1610,0)),""))))))</f>
        <v/>
      </c>
      <c r="AQ60" s="573"/>
      <c r="AR60" s="265">
        <f>IF(CAB!J49&lt;&gt;0,CAB!J49*AP60,0)</f>
        <v>0</v>
      </c>
      <c r="AS60" s="23"/>
      <c r="BB60" s="1" t="e">
        <f t="shared" si="11"/>
        <v>#VALUE!</v>
      </c>
      <c r="BC60" s="1" t="e">
        <f t="shared" si="13"/>
        <v>#VALUE!</v>
      </c>
      <c r="BD60" s="1" t="e">
        <f t="shared" si="12"/>
        <v>#VALUE!</v>
      </c>
    </row>
    <row r="61" spans="1:56" x14ac:dyDescent="0.25">
      <c r="A61" s="9">
        <v>26</v>
      </c>
      <c r="B61" s="574"/>
      <c r="C61" s="575"/>
      <c r="D61" s="576"/>
      <c r="E61" s="577" t="str">
        <f>IF(AND(B61&lt;&gt;"",$I$24=$AU$10),INDEX(DATA2!#REF!,MATCH(B61,DATA2!#REF!,0)),IF(AND(B61&lt;&gt;"",$I$24=$AU$11),INDEX(DATA2!#REF!,MATCH(B61,DATA2!#REF!,0)),IF(AND(B61&lt;&gt;"",$I$24=$AU$12),INDEX(DATA2!#REF!,MATCH(B61,DATA2!#REF!,0)),IF(AND(B61&lt;&gt;"",$I$24=$AU$13),INDEX(DATA2!#REF!,MATCH(B61,DATA2!#REF!,0)),""))))</f>
        <v/>
      </c>
      <c r="F61" s="578"/>
      <c r="G61" s="578"/>
      <c r="H61" s="578"/>
      <c r="I61" s="579"/>
      <c r="J61" s="101"/>
      <c r="K61" s="111"/>
      <c r="L61" s="111"/>
      <c r="M61" s="572" t="str">
        <f>IF(AND(J61&lt;&gt;"",$I$24=$AU$10),INDEX(DATA2!#REF!,MATCH($E61,DATA2!#REF!,0)),IF(AND(J61&lt;&gt;"",$I$24=$AU$11),INDEX(DATA2!#REF!,MATCH($E61,DATA2!#REF!,0)),IF(AND(J61&lt;&gt;"",$I$24=$AU$12),INDEX(DATA2!#REF!,MATCH($E61,DATA2!#REF!,0)),IF(AND(J61&lt;&gt;"",$I$24=$AU$13),INDEX(DATA2!#REF!,MATCH($E61,DATA2!#REF!,0)),""))))</f>
        <v/>
      </c>
      <c r="N61" s="580"/>
      <c r="O61" s="580"/>
      <c r="P61" s="581" t="str">
        <f>IF(AND($M61&lt;&gt;"",$I$24=$AU$10),(INDEX(DATA2!$AV$5:$BA$5,MATCH(E61,DATA2!$C$5:$C$5,0),MATCH($N$34,DATA2!$AV$3:$BA$3,0))),IF(AND($M61&lt;&gt;"",$I$24=$AU$11),(INDEX(DATA2!#REF!,MATCH(E61,DATA2!#REF!,0),MATCH($N$34,DATA2!$AV$3:$BA$3,0))),IF(AND($M61&lt;&gt;"",$I$24=$AU$12),(INDEX(DATA2!$AV$5:$BA$5,MATCH(E61,DATA2!$C$5:$C$5,0),MATCH($N$34,DATA2!$AV$3:$BA$3,0))),IF(AND($M61&lt;&gt;"",$I$24=$AU$13),(INDEX(DATA2!#REF!,MATCH(E61,DATA2!#REF!,0),MATCH($N$34,DATA2!$AV$3:$BA$3,0))),""))))</f>
        <v/>
      </c>
      <c r="Q61" s="581" t="str">
        <f>IF(AND($M61&lt;&gt;"",$I$24=$AU$10),(INDEX(DATA2!$AV$5:$BA$5,MATCH(G61,DATA2!$C$5:$C$5,0),MATCH($N$34,DATA2!$AV$3:$BA$3,0))),IF(AND($M61&lt;&gt;"",$I$24=$AU$11),(INDEX(DATA2!$AV$5:$BA$5,MATCH(G61,DATA2!$C$5:$C$5,0),MATCH($N$34,DATA2!$AV$3:$BA$3,0))),IF(AND($M61&lt;&gt;"",$I$24=$AU$12),(INDEX(DATA2!$AV$5:$BA$5,MATCH(G61,DATA2!$C$5:$C$5,0),MATCH($N$34,DATA2!$AV$3:$BA$3,0))),"")))</f>
        <v/>
      </c>
      <c r="R61" s="425" t="str">
        <f t="shared" si="4"/>
        <v/>
      </c>
      <c r="S61" s="425" t="str">
        <f t="shared" si="9"/>
        <v/>
      </c>
      <c r="T61" s="425" t="str">
        <f t="shared" si="9"/>
        <v/>
      </c>
      <c r="U61" s="19">
        <v>6</v>
      </c>
      <c r="V61" s="582"/>
      <c r="W61" s="583"/>
      <c r="X61" s="584"/>
      <c r="Y61" s="577" t="str">
        <f>IF(AND(V61&lt;&gt;"",$I$24=$AU$10),INDEX(DATA2!#REF!,MATCH(V61,DATA2!#REF!,0)),IF(AND(V61&lt;&gt;"",$I$24=$AU$11),INDEX(DATA2!#REF!,MATCH(V61,DATA2!#REF!,0)),IF(AND(V61&lt;&gt;"",$I$24=$AU$12),INDEX(DATA2!#REF!,MATCH(V61,DATA2!#REF!,0)),IF(AND(V61&lt;&gt;"",$I$24=$AU$13),INDEX(DATA2!#REF!,MATCH(V61,DATA2!#REF!,0)),""))))</f>
        <v/>
      </c>
      <c r="Z61" s="578"/>
      <c r="AA61" s="578"/>
      <c r="AB61" s="578"/>
      <c r="AC61" s="579"/>
      <c r="AD61" s="112"/>
      <c r="AE61" s="116"/>
      <c r="AF61" s="591"/>
      <c r="AG61" s="592"/>
      <c r="AH61" s="423" t="str">
        <f>IF(AND($AD61&lt;&gt;"",$I$24=$AU$10),(INDEX(DATA2!#REF!,MATCH(Y61,DATA2!#REF!,0),MATCH($N$34,DATA2!$AV$3:$BA$3,0))),IF(AND($AD61&lt;&gt;"",$I$24=$AU$11),(INDEX(DATA2!#REF!,MATCH(Y61,DATA2!#REF!,0),MATCH($N$34,DATA2!$AV$3:$BA$3,0))),IF(AND($AD61&lt;&gt;"",$I$24=$AU$12),(INDEX(DATA2!#REF!,MATCH(Y61,DATA2!#REF!,0),MATCH($N$34,DATA2!$AV$3:$BA$3,0))),IF(AND($AD61&lt;&gt;"",$I$24=$AU$13),(INDEX(DATA2!#REF!,MATCH(Y61,DATA2!#REF!,0),MATCH($N$34,DATA2!$AV$3:$BA$3,0))),""))))</f>
        <v/>
      </c>
      <c r="AI61" s="424"/>
      <c r="AJ61" s="425" t="str">
        <f t="shared" si="10"/>
        <v/>
      </c>
      <c r="AK61" s="425"/>
      <c r="AL61" s="425"/>
      <c r="AM61" s="90"/>
      <c r="AN61" s="90"/>
      <c r="AO61" s="13"/>
      <c r="AP61" s="572" t="str">
        <f>IF(CAB!$H$17=$AU$10,INDEX(DATA2!$BB$14:$BB$256,MATCH(CAB!E50,DATA2!$C$14:$C$256,0)),IF(CAB!$H$17=$AU$11,INDEX(DATA2!$BB$557:$BB$798,MATCH(CAB!E50,DATA2!$C$557:$C$798,0)),IF(CAB!$H$17=$AU$12,INDEX(DATA2!$BB$1098:$BB$1340,MATCH(CAB!E50,DATA2!$C$1098:$C$1340,0)),IF(CAB!$H$17=$AU$13,INDEX(DATA2!$BB312:$BB555,MATCH(CAB!E50,DATA2!$C312:$C555,0)),IF(CAB!$H$17=$AU$14,INDEX(DATA2!$BB$827:$BB$1069,MATCH(CAB!E50,DATA2!$C$827:$C$1069,0)),IF(CAB!$H$17=$AU$15,INDEX(DATA2!$BB$1369:$BB$1610,MATCH(CAB!E50,DATA2!$C$1369:$C$1610,0)),""))))))</f>
        <v/>
      </c>
      <c r="AQ61" s="573"/>
      <c r="AR61" s="265">
        <f>IF(CAB!J50&lt;&gt;0,CAB!J50*AP61,0)</f>
        <v>0</v>
      </c>
      <c r="AS61" s="23"/>
      <c r="BB61" s="1" t="e">
        <f t="shared" si="11"/>
        <v>#VALUE!</v>
      </c>
      <c r="BC61" s="1" t="e">
        <f t="shared" si="13"/>
        <v>#VALUE!</v>
      </c>
      <c r="BD61" s="1" t="e">
        <f t="shared" si="12"/>
        <v>#VALUE!</v>
      </c>
    </row>
    <row r="62" spans="1:56" x14ac:dyDescent="0.25">
      <c r="A62" s="9">
        <v>27</v>
      </c>
      <c r="B62" s="574"/>
      <c r="C62" s="575"/>
      <c r="D62" s="576"/>
      <c r="E62" s="577" t="str">
        <f>IF(AND(B62&lt;&gt;"",$I$24=$AU$10),INDEX(DATA2!#REF!,MATCH(B62,DATA2!#REF!,0)),IF(AND(B62&lt;&gt;"",$I$24=$AU$11),INDEX(DATA2!#REF!,MATCH(B62,DATA2!#REF!,0)),IF(AND(B62&lt;&gt;"",$I$24=$AU$12),INDEX(DATA2!#REF!,MATCH(B62,DATA2!#REF!,0)),IF(AND(B62&lt;&gt;"",$I$24=$AU$13),INDEX(DATA2!#REF!,MATCH(B62,DATA2!#REF!,0)),""))))</f>
        <v/>
      </c>
      <c r="F62" s="578"/>
      <c r="G62" s="578"/>
      <c r="H62" s="578"/>
      <c r="I62" s="579"/>
      <c r="J62" s="101"/>
      <c r="K62" s="111"/>
      <c r="L62" s="111"/>
      <c r="M62" s="572" t="str">
        <f>IF(AND(J62&lt;&gt;"",$I$24=$AU$10),INDEX(DATA2!#REF!,MATCH($E62,DATA2!#REF!,0)),IF(AND(J62&lt;&gt;"",$I$24=$AU$11),INDEX(DATA2!#REF!,MATCH($E62,DATA2!#REF!,0)),IF(AND(J62&lt;&gt;"",$I$24=$AU$12),INDEX(DATA2!#REF!,MATCH($E62,DATA2!#REF!,0)),IF(AND(J62&lt;&gt;"",$I$24=$AU$13),INDEX(DATA2!#REF!,MATCH($E62,DATA2!#REF!,0)),""))))</f>
        <v/>
      </c>
      <c r="N62" s="580"/>
      <c r="O62" s="580"/>
      <c r="P62" s="581" t="str">
        <f>IF(AND($M62&lt;&gt;"",$I$24=$AU$10),(INDEX(DATA2!$AV$5:$BA$5,MATCH(E62,DATA2!$C$5:$C$5,0),MATCH($N$34,DATA2!$AV$3:$BA$3,0))),IF(AND($M62&lt;&gt;"",$I$24=$AU$11),(INDEX(DATA2!#REF!,MATCH(E62,DATA2!#REF!,0),MATCH($N$34,DATA2!$AV$3:$BA$3,0))),IF(AND($M62&lt;&gt;"",$I$24=$AU$12),(INDEX(DATA2!$AV$5:$BA$5,MATCH(E62,DATA2!$C$5:$C$5,0),MATCH($N$34,DATA2!$AV$3:$BA$3,0))),IF(AND($M62&lt;&gt;"",$I$24=$AU$13),(INDEX(DATA2!#REF!,MATCH(E62,DATA2!#REF!,0),MATCH($N$34,DATA2!$AV$3:$BA$3,0))),""))))</f>
        <v/>
      </c>
      <c r="Q62" s="581" t="str">
        <f>IF(AND($M62&lt;&gt;"",$I$24=$AU$10),(INDEX(DATA2!$AV$5:$BA$5,MATCH(G62,DATA2!$C$5:$C$5,0),MATCH($N$34,DATA2!$AV$3:$BA$3,0))),IF(AND($M62&lt;&gt;"",$I$24=$AU$11),(INDEX(DATA2!$AV$5:$BA$5,MATCH(G62,DATA2!$C$5:$C$5,0),MATCH($N$34,DATA2!$AV$3:$BA$3,0))),IF(AND($M62&lt;&gt;"",$I$24=$AU$12),(INDEX(DATA2!$AV$5:$BA$5,MATCH(G62,DATA2!$C$5:$C$5,0),MATCH($N$34,DATA2!$AV$3:$BA$3,0))),"")))</f>
        <v/>
      </c>
      <c r="R62" s="425" t="str">
        <f t="shared" si="4"/>
        <v/>
      </c>
      <c r="S62" s="425" t="str">
        <f t="shared" si="9"/>
        <v/>
      </c>
      <c r="T62" s="425" t="str">
        <f t="shared" si="9"/>
        <v/>
      </c>
      <c r="U62" s="19">
        <v>7</v>
      </c>
      <c r="V62" s="582"/>
      <c r="W62" s="583"/>
      <c r="X62" s="584"/>
      <c r="Y62" s="577" t="str">
        <f>IF(AND(V62&lt;&gt;"",$I$24=$AU$10),INDEX(DATA2!#REF!,MATCH(V62,DATA2!#REF!,0)),IF(AND(V62&lt;&gt;"",$I$24=$AU$11),INDEX(DATA2!#REF!,MATCH(V62,DATA2!#REF!,0)),IF(AND(V62&lt;&gt;"",$I$24=$AU$12),INDEX(DATA2!#REF!,MATCH(V62,DATA2!#REF!,0)),IF(AND(V62&lt;&gt;"",$I$24=$AU$13),INDEX(DATA2!#REF!,MATCH(V62,DATA2!#REF!,0)),""))))</f>
        <v/>
      </c>
      <c r="Z62" s="578"/>
      <c r="AA62" s="578"/>
      <c r="AB62" s="578"/>
      <c r="AC62" s="579"/>
      <c r="AD62" s="112"/>
      <c r="AE62" s="116"/>
      <c r="AF62" s="591"/>
      <c r="AG62" s="592"/>
      <c r="AH62" s="423" t="str">
        <f>IF(AND($AD62&lt;&gt;"",$I$24=$AU$10),(INDEX(DATA2!#REF!,MATCH(Y62,DATA2!#REF!,0),MATCH($N$34,DATA2!$AV$3:$BA$3,0))),IF(AND($AD62&lt;&gt;"",$I$24=$AU$11),(INDEX(DATA2!#REF!,MATCH(Y62,DATA2!#REF!,0),MATCH($N$34,DATA2!$AV$3:$BA$3,0))),IF(AND($AD62&lt;&gt;"",$I$24=$AU$12),(INDEX(DATA2!#REF!,MATCH(Y62,DATA2!#REF!,0),MATCH($N$34,DATA2!$AV$3:$BA$3,0))),IF(AND($AD62&lt;&gt;"",$I$24=$AU$13),(INDEX(DATA2!#REF!,MATCH(Y62,DATA2!#REF!,0),MATCH($N$34,DATA2!$AV$3:$BA$3,0))),""))))</f>
        <v/>
      </c>
      <c r="AI62" s="424"/>
      <c r="AJ62" s="425" t="str">
        <f t="shared" si="10"/>
        <v/>
      </c>
      <c r="AK62" s="425"/>
      <c r="AL62" s="425"/>
      <c r="AM62" s="90"/>
      <c r="AN62" s="90"/>
      <c r="AO62" s="13"/>
      <c r="AP62" s="572" t="str">
        <f>IF(CAB!$H$17=$AU$10,INDEX(DATA2!$BB$14:$BB$256,MATCH(CAB!E51,DATA2!$C$14:$C$256,0)),IF(CAB!$H$17=$AU$11,INDEX(DATA2!$BB$557:$BB$798,MATCH(CAB!E51,DATA2!$C$557:$C$798,0)),IF(CAB!$H$17=$AU$12,INDEX(DATA2!$BB$1098:$BB$1340,MATCH(CAB!E51,DATA2!$C$1098:$C$1340,0)),IF(CAB!$H$17=$AU$13,INDEX(DATA2!$BB313:$BB556,MATCH(CAB!E51,DATA2!$C313:$C556,0)),IF(CAB!$H$17=$AU$14,INDEX(DATA2!$BB$827:$BB$1069,MATCH(CAB!E51,DATA2!$C$827:$C$1069,0)),IF(CAB!$H$17=$AU$15,INDEX(DATA2!$BB$1369:$BB$1610,MATCH(CAB!E51,DATA2!$C$1369:$C$1610,0)),""))))))</f>
        <v/>
      </c>
      <c r="AQ62" s="573"/>
      <c r="AR62" s="265">
        <f>IF(CAB!J51&lt;&gt;0,CAB!J51*AP62,0)</f>
        <v>0</v>
      </c>
      <c r="AS62" s="22"/>
      <c r="BB62" s="1" t="e">
        <f t="shared" si="11"/>
        <v>#VALUE!</v>
      </c>
      <c r="BC62" s="1" t="e">
        <f t="shared" si="13"/>
        <v>#VALUE!</v>
      </c>
      <c r="BD62" s="1" t="e">
        <f t="shared" si="12"/>
        <v>#VALUE!</v>
      </c>
    </row>
    <row r="63" spans="1:56" x14ac:dyDescent="0.25">
      <c r="A63" s="9">
        <v>28</v>
      </c>
      <c r="B63" s="574"/>
      <c r="C63" s="575"/>
      <c r="D63" s="576"/>
      <c r="E63" s="577" t="str">
        <f>IF(AND(B63&lt;&gt;"",$I$24=$AU$10),INDEX(DATA2!#REF!,MATCH(B63,DATA2!#REF!,0)),IF(AND(B63&lt;&gt;"",$I$24=$AU$11),INDEX(DATA2!#REF!,MATCH(B63,DATA2!#REF!,0)),IF(AND(B63&lt;&gt;"",$I$24=$AU$12),INDEX(DATA2!#REF!,MATCH(B63,DATA2!#REF!,0)),IF(AND(B63&lt;&gt;"",$I$24=$AU$13),INDEX(DATA2!#REF!,MATCH(B63,DATA2!#REF!,0)),""))))</f>
        <v/>
      </c>
      <c r="F63" s="578"/>
      <c r="G63" s="578"/>
      <c r="H63" s="578"/>
      <c r="I63" s="579"/>
      <c r="J63" s="101"/>
      <c r="K63" s="111"/>
      <c r="L63" s="111"/>
      <c r="M63" s="572" t="str">
        <f>IF(AND(J63&lt;&gt;"",$I$24=$AU$10),INDEX(DATA2!#REF!,MATCH($E63,DATA2!#REF!,0)),IF(AND(J63&lt;&gt;"",$I$24=$AU$11),INDEX(DATA2!#REF!,MATCH($E63,DATA2!#REF!,0)),IF(AND(J63&lt;&gt;"",$I$24=$AU$12),INDEX(DATA2!#REF!,MATCH($E63,DATA2!#REF!,0)),IF(AND(J63&lt;&gt;"",$I$24=$AU$13),INDEX(DATA2!#REF!,MATCH($E63,DATA2!#REF!,0)),""))))</f>
        <v/>
      </c>
      <c r="N63" s="580"/>
      <c r="O63" s="580"/>
      <c r="P63" s="581" t="str">
        <f>IF(AND($M63&lt;&gt;"",$I$24=$AU$10),(INDEX(DATA2!$AV$5:$BA$5,MATCH(E63,DATA2!$C$5:$C$5,0),MATCH($N$34,DATA2!$AV$3:$BA$3,0))),IF(AND($M63&lt;&gt;"",$I$24=$AU$11),(INDEX(DATA2!#REF!,MATCH(E63,DATA2!#REF!,0),MATCH($N$34,DATA2!$AV$3:$BA$3,0))),IF(AND($M63&lt;&gt;"",$I$24=$AU$12),(INDEX(DATA2!$AV$5:$BA$5,MATCH(E63,DATA2!$C$5:$C$5,0),MATCH($N$34,DATA2!$AV$3:$BA$3,0))),IF(AND($M63&lt;&gt;"",$I$24=$AU$13),(INDEX(DATA2!#REF!,MATCH(E63,DATA2!#REF!,0),MATCH($N$34,DATA2!$AV$3:$BA$3,0))),""))))</f>
        <v/>
      </c>
      <c r="Q63" s="581" t="str">
        <f>IF(AND($M63&lt;&gt;"",$I$24=$AU$10),(INDEX(DATA2!$AV$5:$BA$5,MATCH(G63,DATA2!$C$5:$C$5,0),MATCH($N$34,DATA2!$AV$3:$BA$3,0))),IF(AND($M63&lt;&gt;"",$I$24=$AU$11),(INDEX(DATA2!$AV$5:$BA$5,MATCH(G63,DATA2!$C$5:$C$5,0),MATCH($N$34,DATA2!$AV$3:$BA$3,0))),IF(AND($M63&lt;&gt;"",$I$24=$AU$12),(INDEX(DATA2!$AV$5:$BA$5,MATCH(G63,DATA2!$C$5:$C$5,0),MATCH($N$34,DATA2!$AV$3:$BA$3,0))),"")))</f>
        <v/>
      </c>
      <c r="R63" s="425" t="str">
        <f t="shared" si="4"/>
        <v/>
      </c>
      <c r="S63" s="425" t="str">
        <f t="shared" si="9"/>
        <v/>
      </c>
      <c r="T63" s="425" t="str">
        <f t="shared" si="9"/>
        <v/>
      </c>
      <c r="U63" s="2">
        <v>8</v>
      </c>
      <c r="V63" s="582"/>
      <c r="W63" s="583"/>
      <c r="X63" s="584"/>
      <c r="Y63" s="577" t="str">
        <f>IF(AND(V63&lt;&gt;"",$I$24=$AU$10),INDEX(DATA2!#REF!,MATCH(V63,DATA2!#REF!,0)),IF(AND(V63&lt;&gt;"",$I$24=$AU$11),INDEX(DATA2!#REF!,MATCH(V63,DATA2!#REF!,0)),IF(AND(V63&lt;&gt;"",$I$24=$AU$12),INDEX(DATA2!#REF!,MATCH(V63,DATA2!#REF!,0)),IF(AND(V63&lt;&gt;"",$I$24=$AU$13),INDEX(DATA2!#REF!,MATCH(V63,DATA2!#REF!,0)),""))))</f>
        <v/>
      </c>
      <c r="Z63" s="578"/>
      <c r="AA63" s="578"/>
      <c r="AB63" s="578"/>
      <c r="AC63" s="579"/>
      <c r="AD63" s="112"/>
      <c r="AE63" s="116"/>
      <c r="AF63" s="591"/>
      <c r="AG63" s="592"/>
      <c r="AH63" s="423" t="str">
        <f>IF(AND($AD63&lt;&gt;"",$I$24=$AU$10),(INDEX(DATA2!#REF!,MATCH(Y63,DATA2!#REF!,0),MATCH($N$34,DATA2!$AV$3:$BA$3,0))),IF(AND($AD63&lt;&gt;"",$I$24=$AU$11),(INDEX(DATA2!#REF!,MATCH(Y63,DATA2!#REF!,0),MATCH($N$34,DATA2!$AV$3:$BA$3,0))),IF(AND($AD63&lt;&gt;"",$I$24=$AU$12),(INDEX(DATA2!#REF!,MATCH(Y63,DATA2!#REF!,0),MATCH($N$34,DATA2!$AV$3:$BA$3,0))),IF(AND($AD63&lt;&gt;"",$I$24=$AU$13),(INDEX(DATA2!#REF!,MATCH(Y63,DATA2!#REF!,0),MATCH($N$34,DATA2!$AV$3:$BA$3,0))),""))))</f>
        <v/>
      </c>
      <c r="AI63" s="424"/>
      <c r="AJ63" s="425" t="str">
        <f t="shared" si="10"/>
        <v/>
      </c>
      <c r="AK63" s="425"/>
      <c r="AL63" s="425"/>
      <c r="AM63" s="13"/>
      <c r="AN63" s="13"/>
      <c r="AO63" s="13"/>
      <c r="AP63" s="572" t="str">
        <f>IF(CAB!$H$17=$AU$10,INDEX(DATA2!$BB$14:$BB$256,MATCH(CAB!E52,DATA2!$C$14:$C$256,0)),IF(CAB!$H$17=$AU$11,INDEX(DATA2!$BB$557:$BB$798,MATCH(CAB!E52,DATA2!$C$557:$C$798,0)),IF(CAB!$H$17=$AU$12,INDEX(DATA2!$BB$1098:$BB$1340,MATCH(CAB!E52,DATA2!$C$1098:$C$1340,0)),IF(CAB!$H$17=$AU$13,INDEX(DATA2!$BB314:$BB557,MATCH(CAB!E52,DATA2!$C314:$C557,0)),IF(CAB!$H$17=$AU$14,INDEX(DATA2!$BB$827:$BB$1069,MATCH(CAB!E52,DATA2!$C$827:$C$1069,0)),IF(CAB!$H$17=$AU$15,INDEX(DATA2!$BB$1369:$BB$1610,MATCH(CAB!E52,DATA2!$C$1369:$C$1610,0)),""))))))</f>
        <v/>
      </c>
      <c r="AQ63" s="573"/>
      <c r="AR63" s="265">
        <f>IF(CAB!J52&lt;&gt;0,CAB!J52*AP63,0)</f>
        <v>0</v>
      </c>
      <c r="AS63" s="23"/>
      <c r="BB63" s="1" t="e">
        <f t="shared" si="11"/>
        <v>#VALUE!</v>
      </c>
      <c r="BC63" s="1" t="e">
        <f t="shared" si="13"/>
        <v>#VALUE!</v>
      </c>
      <c r="BD63" s="1" t="e">
        <f t="shared" si="12"/>
        <v>#VALUE!</v>
      </c>
    </row>
    <row r="64" spans="1:56" x14ac:dyDescent="0.25">
      <c r="A64" s="9">
        <v>29</v>
      </c>
      <c r="B64" s="574"/>
      <c r="C64" s="575"/>
      <c r="D64" s="576"/>
      <c r="E64" s="577" t="str">
        <f>IF(AND(B64&lt;&gt;"",$I$24=$AU$10),INDEX(DATA2!#REF!,MATCH(B64,DATA2!#REF!,0)),IF(AND(B64&lt;&gt;"",$I$24=$AU$11),INDEX(DATA2!#REF!,MATCH(B64,DATA2!#REF!,0)),IF(AND(B64&lt;&gt;"",$I$24=$AU$12),INDEX(DATA2!#REF!,MATCH(B64,DATA2!#REF!,0)),IF(AND(B64&lt;&gt;"",$I$24=$AU$13),INDEX(DATA2!#REF!,MATCH(B64,DATA2!#REF!,0)),""))))</f>
        <v/>
      </c>
      <c r="F64" s="578"/>
      <c r="G64" s="578"/>
      <c r="H64" s="578"/>
      <c r="I64" s="579"/>
      <c r="J64" s="101"/>
      <c r="K64" s="111"/>
      <c r="L64" s="111"/>
      <c r="M64" s="572" t="str">
        <f>IF(AND(J64&lt;&gt;"",$I$24=$AU$10),INDEX(DATA2!#REF!,MATCH($E64,DATA2!#REF!,0)),IF(AND(J64&lt;&gt;"",$I$24=$AU$11),INDEX(DATA2!#REF!,MATCH($E64,DATA2!#REF!,0)),IF(AND(J64&lt;&gt;"",$I$24=$AU$12),INDEX(DATA2!#REF!,MATCH($E64,DATA2!#REF!,0)),IF(AND(J64&lt;&gt;"",$I$24=$AU$13),INDEX(DATA2!#REF!,MATCH($E64,DATA2!#REF!,0)),""))))</f>
        <v/>
      </c>
      <c r="N64" s="580"/>
      <c r="O64" s="580"/>
      <c r="P64" s="581" t="str">
        <f>IF(AND($M64&lt;&gt;"",$I$24=$AU$10),(INDEX(DATA2!$AV$5:$BA$5,MATCH(E64,DATA2!$C$5:$C$5,0),MATCH($N$34,DATA2!$AV$3:$BA$3,0))),IF(AND($M64&lt;&gt;"",$I$24=$AU$11),(INDEX(DATA2!#REF!,MATCH(E64,DATA2!#REF!,0),MATCH($N$34,DATA2!$AV$3:$BA$3,0))),IF(AND($M64&lt;&gt;"",$I$24=$AU$12),(INDEX(DATA2!$AV$5:$BA$5,MATCH(E64,DATA2!$C$5:$C$5,0),MATCH($N$34,DATA2!$AV$3:$BA$3,0))),IF(AND($M64&lt;&gt;"",$I$24=$AU$13),(INDEX(DATA2!#REF!,MATCH(E64,DATA2!#REF!,0),MATCH($N$34,DATA2!$AV$3:$BA$3,0))),""))))</f>
        <v/>
      </c>
      <c r="Q64" s="581" t="str">
        <f>IF(AND($M64&lt;&gt;"",$I$24=$AU$10),(INDEX(DATA2!$AV$5:$BA$5,MATCH(G64,DATA2!$C$5:$C$5,0),MATCH($N$34,DATA2!$AV$3:$BA$3,0))),IF(AND($M64&lt;&gt;"",$I$24=$AU$11),(INDEX(DATA2!$AV$5:$BA$5,MATCH(G64,DATA2!$C$5:$C$5,0),MATCH($N$34,DATA2!$AV$3:$BA$3,0))),IF(AND($M64&lt;&gt;"",$I$24=$AU$12),(INDEX(DATA2!$AV$5:$BA$5,MATCH(G64,DATA2!$C$5:$C$5,0),MATCH($N$34,DATA2!$AV$3:$BA$3,0))),"")))</f>
        <v/>
      </c>
      <c r="R64" s="425" t="str">
        <f t="shared" si="4"/>
        <v/>
      </c>
      <c r="S64" s="425" t="str">
        <f t="shared" si="9"/>
        <v/>
      </c>
      <c r="T64" s="425" t="str">
        <f t="shared" si="9"/>
        <v/>
      </c>
      <c r="U64" s="2">
        <v>9</v>
      </c>
      <c r="V64" s="582"/>
      <c r="W64" s="583"/>
      <c r="X64" s="584"/>
      <c r="Y64" s="577" t="str">
        <f>IF(AND(V64&lt;&gt;"",$I$24=$AU$10),INDEX(DATA2!#REF!,MATCH(V64,DATA2!#REF!,0)),IF(AND(V64&lt;&gt;"",$I$24=$AU$11),INDEX(DATA2!#REF!,MATCH(V64,DATA2!#REF!,0)),IF(AND(V64&lt;&gt;"",$I$24=$AU$12),INDEX(DATA2!#REF!,MATCH(V64,DATA2!#REF!,0)),IF(AND(V64&lt;&gt;"",$I$24=$AU$13),INDEX(DATA2!#REF!,MATCH(V64,DATA2!#REF!,0)),""))))</f>
        <v/>
      </c>
      <c r="Z64" s="578"/>
      <c r="AA64" s="578"/>
      <c r="AB64" s="578"/>
      <c r="AC64" s="579"/>
      <c r="AD64" s="112"/>
      <c r="AE64" s="116"/>
      <c r="AF64" s="591"/>
      <c r="AG64" s="592"/>
      <c r="AH64" s="423" t="str">
        <f>IF(AND($AD64&lt;&gt;"",$I$24=$AU$10),(INDEX(DATA2!#REF!,MATCH(Y64,DATA2!#REF!,0),MATCH($N$34,DATA2!$AV$3:$BA$3,0))),IF(AND($AD64&lt;&gt;"",$I$24=$AU$11),(INDEX(DATA2!#REF!,MATCH(Y64,DATA2!#REF!,0),MATCH($N$34,DATA2!$AV$3:$BA$3,0))),IF(AND($AD64&lt;&gt;"",$I$24=$AU$12),(INDEX(DATA2!#REF!,MATCH(Y64,DATA2!#REF!,0),MATCH($N$34,DATA2!$AV$3:$BA$3,0))),IF(AND($AD64&lt;&gt;"",$I$24=$AU$13),(INDEX(DATA2!#REF!,MATCH(Y64,DATA2!#REF!,0),MATCH($N$34,DATA2!$AV$3:$BA$3,0))),""))))</f>
        <v/>
      </c>
      <c r="AI64" s="424"/>
      <c r="AJ64" s="425" t="str">
        <f t="shared" si="10"/>
        <v/>
      </c>
      <c r="AK64" s="425"/>
      <c r="AL64" s="425"/>
      <c r="AM64" s="13"/>
      <c r="AN64" s="13"/>
      <c r="AO64" s="13"/>
      <c r="AP64" s="572" t="str">
        <f>IF(CAB!$H$17=$AU$10,INDEX(DATA2!$BB$14:$BB$256,MATCH(CAB!E53,DATA2!$C$14:$C$256,0)),IF(CAB!$H$17=$AU$11,INDEX(DATA2!$BB$557:$BB$798,MATCH(CAB!E53,DATA2!$C$557:$C$798,0)),IF(CAB!$H$17=$AU$12,INDEX(DATA2!$BB$1098:$BB$1340,MATCH(CAB!E53,DATA2!$C$1098:$C$1340,0)),IF(CAB!$H$17=$AU$13,INDEX(DATA2!$BB315:$BB558,MATCH(CAB!E53,DATA2!$C315:$C558,0)),IF(CAB!$H$17=$AU$14,INDEX(DATA2!$BB$827:$BB$1069,MATCH(CAB!E53,DATA2!$C$827:$C$1069,0)),IF(CAB!$H$17=$AU$15,INDEX(DATA2!$BB$1369:$BB$1610,MATCH(CAB!E53,DATA2!$C$1369:$C$1610,0)),""))))))</f>
        <v/>
      </c>
      <c r="AQ64" s="573"/>
      <c r="AR64" s="265">
        <f>IF(CAB!J53&lt;&gt;0,CAB!J53*AP64,0)</f>
        <v>0</v>
      </c>
      <c r="AS64" s="23"/>
      <c r="BB64" s="1" t="e">
        <f t="shared" si="11"/>
        <v>#VALUE!</v>
      </c>
      <c r="BC64" s="1" t="e">
        <f t="shared" si="13"/>
        <v>#VALUE!</v>
      </c>
      <c r="BD64" s="1" t="e">
        <f t="shared" si="12"/>
        <v>#VALUE!</v>
      </c>
    </row>
    <row r="65" spans="1:56" x14ac:dyDescent="0.25">
      <c r="A65" s="9">
        <v>30</v>
      </c>
      <c r="B65" s="574"/>
      <c r="C65" s="575"/>
      <c r="D65" s="576"/>
      <c r="E65" s="577" t="str">
        <f>IF(AND(B65&lt;&gt;"",$I$24=$AU$10),INDEX(DATA2!#REF!,MATCH(B65,DATA2!#REF!,0)),IF(AND(B65&lt;&gt;"",$I$24=$AU$11),INDEX(DATA2!#REF!,MATCH(B65,DATA2!#REF!,0)),IF(AND(B65&lt;&gt;"",$I$24=$AU$12),INDEX(DATA2!#REF!,MATCH(B65,DATA2!#REF!,0)),IF(AND(B65&lt;&gt;"",$I$24=$AU$13),INDEX(DATA2!#REF!,MATCH(B65,DATA2!#REF!,0)),""))))</f>
        <v/>
      </c>
      <c r="F65" s="578"/>
      <c r="G65" s="578"/>
      <c r="H65" s="578"/>
      <c r="I65" s="579"/>
      <c r="J65" s="101"/>
      <c r="K65" s="111"/>
      <c r="L65" s="111"/>
      <c r="M65" s="572" t="str">
        <f>IF(AND(J65&lt;&gt;"",$I$24=$AU$10),INDEX(DATA2!#REF!,MATCH($E65,DATA2!#REF!,0)),IF(AND(J65&lt;&gt;"",$I$24=$AU$11),INDEX(DATA2!#REF!,MATCH($E65,DATA2!#REF!,0)),IF(AND(J65&lt;&gt;"",$I$24=$AU$12),INDEX(DATA2!#REF!,MATCH($E65,DATA2!#REF!,0)),IF(AND(J65&lt;&gt;"",$I$24=$AU$13),INDEX(DATA2!#REF!,MATCH($E65,DATA2!#REF!,0)),""))))</f>
        <v/>
      </c>
      <c r="N65" s="580"/>
      <c r="O65" s="580"/>
      <c r="P65" s="581" t="str">
        <f>IF(AND($M65&lt;&gt;"",$I$24=$AU$10),(INDEX(DATA2!$AV$5:$BA$5,MATCH(E65,DATA2!$C$5:$C$5,0),MATCH($N$34,DATA2!$AV$3:$BA$3,0))),IF(AND($M65&lt;&gt;"",$I$24=$AU$11),(INDEX(DATA2!#REF!,MATCH(E65,DATA2!#REF!,0),MATCH($N$34,DATA2!$AV$3:$BA$3,0))),IF(AND($M65&lt;&gt;"",$I$24=$AU$12),(INDEX(DATA2!$AV$5:$BA$5,MATCH(E65,DATA2!$C$5:$C$5,0),MATCH($N$34,DATA2!$AV$3:$BA$3,0))),IF(AND($M65&lt;&gt;"",$I$24=$AU$13),(INDEX(DATA2!#REF!,MATCH(E65,DATA2!#REF!,0),MATCH($N$34,DATA2!$AV$3:$BA$3,0))),""))))</f>
        <v/>
      </c>
      <c r="Q65" s="581" t="str">
        <f>IF(AND($M65&lt;&gt;"",$I$24=$AU$10),(INDEX(DATA2!$AV$5:$BA$5,MATCH(G65,DATA2!$C$5:$C$5,0),MATCH($N$34,DATA2!$AV$3:$BA$3,0))),IF(AND($M65&lt;&gt;"",$I$24=$AU$11),(INDEX(DATA2!$AV$5:$BA$5,MATCH(G65,DATA2!$C$5:$C$5,0),MATCH($N$34,DATA2!$AV$3:$BA$3,0))),IF(AND($M65&lt;&gt;"",$I$24=$AU$12),(INDEX(DATA2!$AV$5:$BA$5,MATCH(G65,DATA2!$C$5:$C$5,0),MATCH($N$34,DATA2!$AV$3:$BA$3,0))),"")))</f>
        <v/>
      </c>
      <c r="R65" s="425" t="str">
        <f t="shared" si="4"/>
        <v/>
      </c>
      <c r="S65" s="425" t="str">
        <f t="shared" si="9"/>
        <v/>
      </c>
      <c r="T65" s="425" t="str">
        <f t="shared" si="9"/>
        <v/>
      </c>
      <c r="U65" s="2">
        <v>10</v>
      </c>
      <c r="V65" s="582"/>
      <c r="W65" s="583"/>
      <c r="X65" s="584"/>
      <c r="Y65" s="577" t="str">
        <f>IF(AND(V65&lt;&gt;"",$I$24=$AU$10),INDEX(DATA2!#REF!,MATCH(V65,DATA2!#REF!,0)),IF(AND(V65&lt;&gt;"",$I$24=$AU$11),INDEX(DATA2!#REF!,MATCH(V65,DATA2!#REF!,0)),IF(AND(V65&lt;&gt;"",$I$24=$AU$12),INDEX(DATA2!#REF!,MATCH(V65,DATA2!#REF!,0)),IF(AND(V65&lt;&gt;"",$I$24=$AU$13),INDEX(DATA2!#REF!,MATCH(V65,DATA2!#REF!,0)),""))))</f>
        <v/>
      </c>
      <c r="Z65" s="578"/>
      <c r="AA65" s="578"/>
      <c r="AB65" s="578"/>
      <c r="AC65" s="579"/>
      <c r="AD65" s="112"/>
      <c r="AE65" s="116"/>
      <c r="AF65" s="591"/>
      <c r="AG65" s="592"/>
      <c r="AH65" s="423" t="str">
        <f>IF(AND($AD65&lt;&gt;"",$I$24=$AU$10),(INDEX(DATA2!#REF!,MATCH(Y65,DATA2!#REF!,0),MATCH($N$34,DATA2!$AV$3:$BA$3,0))),IF(AND($AD65&lt;&gt;"",$I$24=$AU$11),(INDEX(DATA2!#REF!,MATCH(Y65,DATA2!#REF!,0),MATCH($N$34,DATA2!$AV$3:$BA$3,0))),IF(AND($AD65&lt;&gt;"",$I$24=$AU$12),(INDEX(DATA2!#REF!,MATCH(Y65,DATA2!#REF!,0),MATCH($N$34,DATA2!$AV$3:$BA$3,0))),IF(AND($AD65&lt;&gt;"",$I$24=$AU$13),(INDEX(DATA2!#REF!,MATCH(Y65,DATA2!#REF!,0),MATCH($N$34,DATA2!$AV$3:$BA$3,0))),""))))</f>
        <v/>
      </c>
      <c r="AI65" s="424"/>
      <c r="AJ65" s="425" t="str">
        <f t="shared" si="10"/>
        <v/>
      </c>
      <c r="AK65" s="425"/>
      <c r="AL65" s="425"/>
      <c r="AM65" s="13"/>
      <c r="AN65" s="13"/>
      <c r="AO65" s="13"/>
      <c r="AP65" s="572" t="str">
        <f>IF(CAB!$H$17=$AU$10,INDEX(DATA2!$BB$14:$BB$256,MATCH(CAB!E54,DATA2!$C$14:$C$256,0)),IF(CAB!$H$17=$AU$11,INDEX(DATA2!$BB$557:$BB$798,MATCH(CAB!E54,DATA2!$C$557:$C$798,0)),IF(CAB!$H$17=$AU$12,INDEX(DATA2!$BB$1098:$BB$1340,MATCH(CAB!E54,DATA2!$C$1098:$C$1340,0)),IF(CAB!$H$17=$AU$13,INDEX(DATA2!$BB316:$BB559,MATCH(CAB!E54,DATA2!$C316:$C559,0)),IF(CAB!$H$17=$AU$14,INDEX(DATA2!$BB$827:$BB$1069,MATCH(CAB!E54,DATA2!$C$827:$C$1069,0)),IF(CAB!$H$17=$AU$15,INDEX(DATA2!$BB$1369:$BB$1610,MATCH(CAB!E54,DATA2!$C$1369:$C$1610,0)),""))))))</f>
        <v/>
      </c>
      <c r="AQ65" s="573"/>
      <c r="AR65" s="265">
        <f>IF(CAB!J54&lt;&gt;0,CAB!J54*AP65,0)</f>
        <v>0</v>
      </c>
      <c r="AS65" s="23"/>
      <c r="BB65" s="1" t="e">
        <f t="shared" si="11"/>
        <v>#VALUE!</v>
      </c>
      <c r="BC65" s="1" t="e">
        <f t="shared" si="13"/>
        <v>#VALUE!</v>
      </c>
      <c r="BD65" s="1" t="e">
        <f t="shared" si="12"/>
        <v>#VALUE!</v>
      </c>
    </row>
    <row r="66" spans="1:56" x14ac:dyDescent="0.25">
      <c r="A66" s="9"/>
      <c r="B66" s="292"/>
      <c r="C66" s="293"/>
      <c r="D66" s="293"/>
      <c r="E66" s="294"/>
      <c r="F66" s="291"/>
      <c r="G66" s="295"/>
      <c r="H66" s="295"/>
      <c r="I66" s="291"/>
      <c r="J66" s="296"/>
      <c r="K66" s="297"/>
      <c r="L66" s="297"/>
      <c r="M66" s="298"/>
      <c r="N66" s="299"/>
      <c r="O66" s="299"/>
      <c r="P66" s="300"/>
      <c r="Q66" s="300"/>
      <c r="R66" s="301"/>
      <c r="S66" s="301"/>
      <c r="T66" s="301"/>
      <c r="V66" s="302"/>
      <c r="W66" s="303"/>
      <c r="X66" s="303"/>
      <c r="Y66" s="294"/>
      <c r="Z66" s="291"/>
      <c r="AA66" s="291"/>
      <c r="AB66" s="291"/>
      <c r="AC66" s="291"/>
      <c r="AD66" s="304"/>
      <c r="AE66" s="116"/>
      <c r="AF66" s="305"/>
      <c r="AG66" s="306"/>
      <c r="AH66" s="290"/>
      <c r="AI66" s="89"/>
      <c r="AJ66" s="301"/>
      <c r="AK66" s="301"/>
      <c r="AL66" s="301"/>
      <c r="AM66" s="13"/>
      <c r="AN66" s="13"/>
      <c r="AO66" s="13"/>
      <c r="AP66" s="572" t="str">
        <f>IF(CAB!$H$17=$AU$10,INDEX(DATA2!$BB$14:$BB$256,MATCH(CAB!E55,DATA2!$C$14:$C$256,0)),IF(CAB!$H$17=$AU$11,INDEX(DATA2!$BB$557:$BB$798,MATCH(CAB!E55,DATA2!$C$557:$C$798,0)),IF(CAB!$H$17=$AU$12,INDEX(DATA2!$BB$1098:$BB$1340,MATCH(CAB!E55,DATA2!$C$1098:$C$1340,0)),IF(CAB!$H$17=$AU$13,INDEX(DATA2!$BB317:$BB560,MATCH(CAB!E55,DATA2!$C317:$C560,0)),IF(CAB!$H$17=$AU$14,INDEX(DATA2!$BB$827:$BB$1069,MATCH(CAB!E55,DATA2!$C$827:$C$1069,0)),IF(CAB!$H$17=$AU$15,INDEX(DATA2!$BB$1369:$BB$1610,MATCH(CAB!E55,DATA2!$C$1369:$C$1610,0)),""))))))</f>
        <v/>
      </c>
      <c r="AQ66" s="573"/>
      <c r="AR66" s="285">
        <f>IF(CAB!J55&lt;&gt;0,CAB!J55*AP66,0)</f>
        <v>0</v>
      </c>
      <c r="AS66" s="23"/>
    </row>
    <row r="67" spans="1:56" x14ac:dyDescent="0.25">
      <c r="A67" s="9"/>
      <c r="B67" s="292"/>
      <c r="C67" s="293"/>
      <c r="D67" s="293"/>
      <c r="E67" s="294"/>
      <c r="F67" s="291"/>
      <c r="G67" s="295"/>
      <c r="H67" s="295"/>
      <c r="I67" s="291"/>
      <c r="J67" s="296"/>
      <c r="K67" s="297"/>
      <c r="L67" s="297"/>
      <c r="M67" s="298"/>
      <c r="N67" s="299"/>
      <c r="O67" s="299"/>
      <c r="P67" s="300"/>
      <c r="Q67" s="300"/>
      <c r="R67" s="301"/>
      <c r="S67" s="301"/>
      <c r="T67" s="301"/>
      <c r="V67" s="302"/>
      <c r="W67" s="303"/>
      <c r="X67" s="303"/>
      <c r="Y67" s="294"/>
      <c r="Z67" s="291"/>
      <c r="AA67" s="291"/>
      <c r="AB67" s="291"/>
      <c r="AC67" s="291"/>
      <c r="AD67" s="304"/>
      <c r="AE67" s="116"/>
      <c r="AF67" s="305"/>
      <c r="AG67" s="306"/>
      <c r="AH67" s="290"/>
      <c r="AI67" s="89"/>
      <c r="AJ67" s="301"/>
      <c r="AK67" s="301"/>
      <c r="AL67" s="301"/>
      <c r="AM67" s="13"/>
      <c r="AN67" s="13"/>
      <c r="AO67" s="13"/>
      <c r="AP67" s="572" t="str">
        <f>IF(CAB!$H$17=$AU$10,INDEX(DATA2!$BB$14:$BB$256,MATCH(CAB!E56,DATA2!$C$14:$C$256,0)),IF(CAB!$H$17=$AU$11,INDEX(DATA2!$BB$557:$BB$798,MATCH(CAB!E56,DATA2!$C$557:$C$798,0)),IF(CAB!$H$17=$AU$12,INDEX(DATA2!$BB$1098:$BB$1340,MATCH(CAB!E56,DATA2!$C$1098:$C$1340,0)),IF(CAB!$H$17=$AU$13,INDEX(DATA2!$BB318:$BB561,MATCH(CAB!E56,DATA2!$C318:$C561,0)),IF(CAB!$H$17=$AU$14,INDEX(DATA2!$BB$827:$BB$1069,MATCH(CAB!E56,DATA2!$C$827:$C$1069,0)),IF(CAB!$H$17=$AU$15,INDEX(DATA2!$BB$1369:$BB$1610,MATCH(CAB!E56,DATA2!$C$1369:$C$1610,0)),""))))))</f>
        <v/>
      </c>
      <c r="AQ67" s="573"/>
      <c r="AR67" s="285">
        <f>IF(CAB!J56&lt;&gt;0,CAB!J56*AP67,0)</f>
        <v>0</v>
      </c>
      <c r="AS67" s="23"/>
    </row>
    <row r="68" spans="1:56" x14ac:dyDescent="0.25">
      <c r="A68" s="9"/>
      <c r="B68" s="292"/>
      <c r="C68" s="293"/>
      <c r="D68" s="293"/>
      <c r="E68" s="294"/>
      <c r="F68" s="291"/>
      <c r="G68" s="295"/>
      <c r="H68" s="295"/>
      <c r="I68" s="291"/>
      <c r="J68" s="296"/>
      <c r="K68" s="297"/>
      <c r="L68" s="297"/>
      <c r="M68" s="298"/>
      <c r="N68" s="299"/>
      <c r="O68" s="299"/>
      <c r="P68" s="300"/>
      <c r="Q68" s="300"/>
      <c r="R68" s="301"/>
      <c r="S68" s="301"/>
      <c r="T68" s="301"/>
      <c r="V68" s="302"/>
      <c r="W68" s="303"/>
      <c r="X68" s="303"/>
      <c r="Y68" s="294"/>
      <c r="Z68" s="291"/>
      <c r="AA68" s="291"/>
      <c r="AB68" s="291"/>
      <c r="AC68" s="291"/>
      <c r="AD68" s="304"/>
      <c r="AE68" s="116"/>
      <c r="AF68" s="305"/>
      <c r="AG68" s="306"/>
      <c r="AH68" s="290"/>
      <c r="AI68" s="89"/>
      <c r="AJ68" s="301"/>
      <c r="AK68" s="301"/>
      <c r="AL68" s="301"/>
      <c r="AM68" s="13"/>
      <c r="AN68" s="13"/>
      <c r="AO68" s="13"/>
      <c r="AP68" s="572" t="str">
        <f>IF(CAB!$H$17=$AU$10,INDEX(DATA2!$BB$14:$BB$256,MATCH(CAB!E57,DATA2!$C$14:$C$256,0)),IF(CAB!$H$17=$AU$11,INDEX(DATA2!$BB$557:$BB$798,MATCH(CAB!E57,DATA2!$C$557:$C$798,0)),IF(CAB!$H$17=$AU$12,INDEX(DATA2!$BB$1098:$BB$1340,MATCH(CAB!E57,DATA2!$C$1098:$C$1340,0)),IF(CAB!$H$17=$AU$13,INDEX(DATA2!$BB319:$BB562,MATCH(CAB!E57,DATA2!$C319:$C562,0)),IF(CAB!$H$17=$AU$14,INDEX(DATA2!$BB$827:$BB$1069,MATCH(CAB!E57,DATA2!$C$827:$C$1069,0)),IF(CAB!$H$17=$AU$15,INDEX(DATA2!$BB$1369:$BB$1610,MATCH(CAB!E57,DATA2!$C$1369:$C$1610,0)),""))))))</f>
        <v/>
      </c>
      <c r="AQ68" s="573"/>
      <c r="AR68" s="285">
        <f>IF(CAB!J57&lt;&gt;0,CAB!J57*AP68,0)</f>
        <v>0</v>
      </c>
      <c r="AS68" s="23"/>
    </row>
    <row r="69" spans="1:56" x14ac:dyDescent="0.25">
      <c r="A69" s="9"/>
      <c r="B69" s="292"/>
      <c r="C69" s="293"/>
      <c r="D69" s="293"/>
      <c r="E69" s="294"/>
      <c r="F69" s="291"/>
      <c r="G69" s="295"/>
      <c r="H69" s="295"/>
      <c r="I69" s="291"/>
      <c r="J69" s="296"/>
      <c r="K69" s="297"/>
      <c r="L69" s="297"/>
      <c r="M69" s="298"/>
      <c r="N69" s="299"/>
      <c r="O69" s="299"/>
      <c r="P69" s="300"/>
      <c r="Q69" s="300"/>
      <c r="R69" s="301"/>
      <c r="S69" s="301"/>
      <c r="T69" s="301"/>
      <c r="V69" s="302"/>
      <c r="W69" s="303"/>
      <c r="X69" s="303"/>
      <c r="Y69" s="294"/>
      <c r="Z69" s="291"/>
      <c r="AA69" s="291"/>
      <c r="AB69" s="291"/>
      <c r="AC69" s="291"/>
      <c r="AD69" s="304"/>
      <c r="AE69" s="116"/>
      <c r="AF69" s="305"/>
      <c r="AG69" s="306"/>
      <c r="AH69" s="290"/>
      <c r="AI69" s="89"/>
      <c r="AJ69" s="301"/>
      <c r="AK69" s="301"/>
      <c r="AL69" s="301"/>
      <c r="AM69" s="13"/>
      <c r="AN69" s="13"/>
      <c r="AO69" s="13"/>
      <c r="AP69" s="572" t="str">
        <f>IF(CAB!$H$17=$AU$10,INDEX(DATA2!$BB$14:$BB$256,MATCH(CAB!E58,DATA2!$C$14:$C$256,0)),IF(CAB!$H$17=$AU$11,INDEX(DATA2!$BB$557:$BB$798,MATCH(CAB!E58,DATA2!$C$557:$C$798,0)),IF(CAB!$H$17=$AU$12,INDEX(DATA2!$BB$1098:$BB$1340,MATCH(CAB!E58,DATA2!$C$1098:$C$1340,0)),IF(CAB!$H$17=$AU$13,INDEX(DATA2!$BB320:$BB563,MATCH(CAB!E58,DATA2!$C320:$C563,0)),IF(CAB!$H$17=$AU$14,INDEX(DATA2!$BB$827:$BB$1069,MATCH(CAB!E58,DATA2!$C$827:$C$1069,0)),IF(CAB!$H$17=$AU$15,INDEX(DATA2!$BB$1369:$BB$1610,MATCH(CAB!E58,DATA2!$C$1369:$C$1610,0)),""))))))</f>
        <v/>
      </c>
      <c r="AQ69" s="573"/>
      <c r="AR69" s="285">
        <f>IF(CAB!J58&lt;&gt;0,CAB!J58*AP69,0)</f>
        <v>0</v>
      </c>
      <c r="AS69" s="23"/>
    </row>
    <row r="70" spans="1:56" x14ac:dyDescent="0.25">
      <c r="A70" s="9"/>
      <c r="B70" s="292"/>
      <c r="C70" s="293"/>
      <c r="D70" s="293"/>
      <c r="E70" s="294"/>
      <c r="F70" s="291"/>
      <c r="G70" s="295"/>
      <c r="H70" s="295"/>
      <c r="I70" s="291"/>
      <c r="J70" s="296"/>
      <c r="K70" s="297"/>
      <c r="L70" s="297"/>
      <c r="M70" s="298"/>
      <c r="N70" s="299"/>
      <c r="O70" s="299"/>
      <c r="P70" s="300"/>
      <c r="Q70" s="300"/>
      <c r="R70" s="301"/>
      <c r="S70" s="301"/>
      <c r="T70" s="301"/>
      <c r="V70" s="302"/>
      <c r="W70" s="303"/>
      <c r="X70" s="303"/>
      <c r="Y70" s="294"/>
      <c r="Z70" s="291"/>
      <c r="AA70" s="291"/>
      <c r="AB70" s="291"/>
      <c r="AC70" s="291"/>
      <c r="AD70" s="304"/>
      <c r="AE70" s="116"/>
      <c r="AF70" s="305"/>
      <c r="AG70" s="306"/>
      <c r="AH70" s="290"/>
      <c r="AI70" s="89"/>
      <c r="AJ70" s="301"/>
      <c r="AK70" s="301"/>
      <c r="AL70" s="301"/>
      <c r="AM70" s="13"/>
      <c r="AN70" s="13"/>
      <c r="AO70" s="13"/>
      <c r="AP70" s="572" t="str">
        <f>IF(CAB!$H$17=$AU$10,INDEX(DATA2!$BB$14:$BB$256,MATCH(CAB!E59,DATA2!$C$14:$C$256,0)),IF(CAB!$H$17=$AU$11,INDEX(DATA2!$BB$557:$BB$798,MATCH(CAB!E59,DATA2!$C$557:$C$798,0)),IF(CAB!$H$17=$AU$12,INDEX(DATA2!$BB$1098:$BB$1340,MATCH(CAB!E59,DATA2!$C$1098:$C$1340,0)),IF(CAB!$H$17=$AU$13,INDEX(DATA2!$BB321:$BB564,MATCH(CAB!E59,DATA2!$C321:$C564,0)),IF(CAB!$H$17=$AU$14,INDEX(DATA2!$BB$827:$BB$1069,MATCH(CAB!E59,DATA2!$C$827:$C$1069,0)),IF(CAB!$H$17=$AU$15,INDEX(DATA2!$BB$1369:$BB$1610,MATCH(CAB!E59,DATA2!$C$1369:$C$1610,0)),""))))))</f>
        <v/>
      </c>
      <c r="AQ70" s="573"/>
      <c r="AR70" s="285">
        <f>IF(CAB!J59&lt;&gt;0,CAB!J59*AP70,0)</f>
        <v>0</v>
      </c>
      <c r="AS70" s="23"/>
    </row>
    <row r="71" spans="1:56" x14ac:dyDescent="0.25">
      <c r="C71" s="593"/>
      <c r="D71" s="593"/>
      <c r="E71" s="593"/>
      <c r="F71" s="593"/>
      <c r="G71" s="594"/>
      <c r="H71" s="595"/>
      <c r="I71" s="27"/>
      <c r="J71" s="27">
        <f>SUM(J36:J65)</f>
        <v>0</v>
      </c>
      <c r="K71" s="596"/>
      <c r="L71" s="596"/>
      <c r="M71" s="596"/>
      <c r="N71" s="597"/>
      <c r="O71" s="597"/>
      <c r="P71" s="597"/>
      <c r="Q71" s="598" t="str">
        <f t="shared" ref="Q71:Q108" si="14">IF($N71&lt;&gt;"",(($N71*$H71)+($H71*$AZ$20)),"")</f>
        <v/>
      </c>
      <c r="R71" s="598"/>
      <c r="S71" s="598"/>
      <c r="AP71" s="32"/>
      <c r="AQ71" s="32"/>
      <c r="AS71" s="15"/>
      <c r="BB71" s="1" t="e">
        <f t="shared" ref="BB71:BB88" si="15">+J46*M46</f>
        <v>#VALUE!</v>
      </c>
      <c r="BC71" s="1" t="e">
        <f>+BC65+BB71</f>
        <v>#VALUE!</v>
      </c>
      <c r="BD71" s="1" t="e">
        <f t="shared" si="12"/>
        <v>#VALUE!</v>
      </c>
    </row>
    <row r="72" spans="1:56" x14ac:dyDescent="0.25">
      <c r="C72" s="593"/>
      <c r="D72" s="593"/>
      <c r="E72" s="593"/>
      <c r="F72" s="593"/>
      <c r="G72" s="599"/>
      <c r="H72" s="600"/>
      <c r="I72" s="27"/>
      <c r="J72" s="27"/>
      <c r="K72" s="598" t="str">
        <f>IF(H72&lt;&gt;"",VLOOKUP($C72,#REF!,64,),"")</f>
        <v/>
      </c>
      <c r="L72" s="598"/>
      <c r="M72" s="598"/>
      <c r="N72" s="598" t="str">
        <f>IF($K72&lt;&gt; "",(INDEX(#REF!, MATCH(C72,#REF!,0), MATCH($N$34,#REF!,0))),"")</f>
        <v/>
      </c>
      <c r="O72" s="598"/>
      <c r="P72" s="598"/>
      <c r="Q72" s="598" t="str">
        <f t="shared" si="14"/>
        <v/>
      </c>
      <c r="R72" s="598"/>
      <c r="S72" s="598"/>
      <c r="AP72" s="601" t="e">
        <f>INDEX(DATA2!$BB$14:$BB$1634,MATCH(CAB!AC35,DATA2!$C$14:$C$1634,0))</f>
        <v>#N/A</v>
      </c>
      <c r="AQ72" s="602"/>
      <c r="AR72" s="91">
        <f>IF(CAB!AH35&lt;&gt;0,CAB!AH35*AP72,0)</f>
        <v>0</v>
      </c>
      <c r="AS72" s="15"/>
      <c r="BB72" s="1" t="e">
        <f t="shared" si="15"/>
        <v>#VALUE!</v>
      </c>
      <c r="BC72" s="1" t="e">
        <f t="shared" si="13"/>
        <v>#VALUE!</v>
      </c>
      <c r="BD72" s="1" t="e">
        <f t="shared" si="12"/>
        <v>#VALUE!</v>
      </c>
    </row>
    <row r="73" spans="1:56" x14ac:dyDescent="0.25">
      <c r="C73" s="593"/>
      <c r="D73" s="593"/>
      <c r="E73" s="593"/>
      <c r="F73" s="593"/>
      <c r="G73" s="599"/>
      <c r="H73" s="600"/>
      <c r="I73" s="27"/>
      <c r="J73" s="27"/>
      <c r="K73" s="598" t="str">
        <f>IF(H73&lt;&gt;"",VLOOKUP($C73,#REF!,64,),"")</f>
        <v/>
      </c>
      <c r="L73" s="598"/>
      <c r="M73" s="598"/>
      <c r="N73" s="598" t="str">
        <f>IF($K73&lt;&gt; "",(INDEX(#REF!, MATCH(C73,#REF!,0), MATCH($N$34,#REF!,0))),"")</f>
        <v/>
      </c>
      <c r="O73" s="598"/>
      <c r="P73" s="598"/>
      <c r="Q73" s="598" t="str">
        <f t="shared" si="14"/>
        <v/>
      </c>
      <c r="R73" s="598"/>
      <c r="S73" s="598"/>
      <c r="AP73" s="601" t="e">
        <f>INDEX(DATA2!$BB$14:$BB$1634,MATCH(CAB!AC36,DATA2!$C$14:$C$1634,0))</f>
        <v>#N/A</v>
      </c>
      <c r="AQ73" s="602"/>
      <c r="AR73" s="265">
        <f>IF(CAB!AH36&lt;&gt;0,CAB!AH36*AP73,0)</f>
        <v>0</v>
      </c>
      <c r="AS73" s="15"/>
      <c r="AX73" s="117"/>
      <c r="BB73" s="1" t="e">
        <f t="shared" si="15"/>
        <v>#VALUE!</v>
      </c>
      <c r="BC73" s="1" t="e">
        <f t="shared" si="13"/>
        <v>#VALUE!</v>
      </c>
      <c r="BD73" s="1" t="e">
        <f t="shared" si="12"/>
        <v>#VALUE!</v>
      </c>
    </row>
    <row r="74" spans="1:56" x14ac:dyDescent="0.25">
      <c r="C74" s="593"/>
      <c r="D74" s="593"/>
      <c r="E74" s="593"/>
      <c r="F74" s="593"/>
      <c r="G74" s="599"/>
      <c r="H74" s="600"/>
      <c r="I74" s="27"/>
      <c r="J74" s="27"/>
      <c r="K74" s="598" t="str">
        <f>IF(H74&lt;&gt;"",VLOOKUP($C74,#REF!,64,),"")</f>
        <v/>
      </c>
      <c r="L74" s="598"/>
      <c r="M74" s="598"/>
      <c r="N74" s="598" t="str">
        <f>IF($K74&lt;&gt; "",(INDEX(#REF!, MATCH(C74,#REF!,0), MATCH($N$34,#REF!,0))),"")</f>
        <v/>
      </c>
      <c r="O74" s="598"/>
      <c r="P74" s="598"/>
      <c r="Q74" s="598" t="str">
        <f t="shared" si="14"/>
        <v/>
      </c>
      <c r="R74" s="598"/>
      <c r="S74" s="598"/>
      <c r="AP74" s="601" t="e">
        <f>INDEX(DATA2!$BB$14:$BB$1634,MATCH(CAB!AC37,DATA2!$C$14:$C$1634,0))</f>
        <v>#N/A</v>
      </c>
      <c r="AQ74" s="602"/>
      <c r="AR74" s="265">
        <f>IF(CAB!AH37&lt;&gt;0,CAB!AH37*AP74,0)</f>
        <v>0</v>
      </c>
      <c r="AS74" s="15"/>
      <c r="BB74" s="1" t="e">
        <f t="shared" si="15"/>
        <v>#VALUE!</v>
      </c>
      <c r="BC74" s="1" t="e">
        <f t="shared" si="13"/>
        <v>#VALUE!</v>
      </c>
      <c r="BD74" s="1" t="e">
        <f t="shared" si="12"/>
        <v>#VALUE!</v>
      </c>
    </row>
    <row r="75" spans="1:56" x14ac:dyDescent="0.25">
      <c r="C75" s="593"/>
      <c r="D75" s="593"/>
      <c r="E75" s="593"/>
      <c r="F75" s="593"/>
      <c r="G75" s="599"/>
      <c r="H75" s="600"/>
      <c r="I75" s="27"/>
      <c r="J75" s="27"/>
      <c r="K75" s="598" t="str">
        <f>IF(H75&lt;&gt;"",VLOOKUP($C75,#REF!,64,),"")</f>
        <v/>
      </c>
      <c r="L75" s="598"/>
      <c r="M75" s="598"/>
      <c r="N75" s="598" t="str">
        <f>IF($K75&lt;&gt; "",(INDEX(#REF!, MATCH(C75,#REF!,0), MATCH($N$34,#REF!,0))),"")</f>
        <v/>
      </c>
      <c r="O75" s="598"/>
      <c r="P75" s="598"/>
      <c r="Q75" s="598" t="str">
        <f t="shared" si="14"/>
        <v/>
      </c>
      <c r="R75" s="598"/>
      <c r="S75" s="598"/>
      <c r="AP75" s="601" t="e">
        <f>INDEX(DATA2!$BB$14:$BB$1634,MATCH(CAB!AC38,DATA2!$C$14:$C$1634,0))</f>
        <v>#N/A</v>
      </c>
      <c r="AQ75" s="602"/>
      <c r="AR75" s="265">
        <f>IF(CAB!AH38&lt;&gt;0,CAB!AH38*AP75,0)</f>
        <v>0</v>
      </c>
      <c r="AS75" s="15"/>
      <c r="BB75" s="1" t="e">
        <f t="shared" si="15"/>
        <v>#VALUE!</v>
      </c>
      <c r="BC75" s="1" t="e">
        <f t="shared" si="13"/>
        <v>#VALUE!</v>
      </c>
      <c r="BD75" s="1" t="e">
        <f t="shared" si="12"/>
        <v>#VALUE!</v>
      </c>
    </row>
    <row r="76" spans="1:56" x14ac:dyDescent="0.25">
      <c r="C76" s="593"/>
      <c r="D76" s="593"/>
      <c r="E76" s="593"/>
      <c r="F76" s="593"/>
      <c r="G76" s="599"/>
      <c r="H76" s="600"/>
      <c r="I76" s="27"/>
      <c r="J76" s="27"/>
      <c r="K76" s="598" t="str">
        <f>IF(H76&lt;&gt;"",VLOOKUP($C76,#REF!,64,),"")</f>
        <v/>
      </c>
      <c r="L76" s="598"/>
      <c r="M76" s="598"/>
      <c r="N76" s="598" t="str">
        <f>IF($K76&lt;&gt; "",(INDEX(#REF!, MATCH(C76,#REF!,0), MATCH($N$34,#REF!,0))),"")</f>
        <v/>
      </c>
      <c r="O76" s="598"/>
      <c r="P76" s="598"/>
      <c r="Q76" s="598" t="str">
        <f t="shared" si="14"/>
        <v/>
      </c>
      <c r="R76" s="598"/>
      <c r="S76" s="598"/>
      <c r="AP76" s="601" t="e">
        <f>INDEX(DATA2!$BB$14:$BB$1634,MATCH(CAB!AC39,DATA2!$C$14:$C$1634,0))</f>
        <v>#N/A</v>
      </c>
      <c r="AQ76" s="602"/>
      <c r="AR76" s="265">
        <f>IF(CAB!AH39&lt;&gt;0,CAB!AH39*AP76,0)</f>
        <v>0</v>
      </c>
      <c r="AS76" s="15"/>
      <c r="BB76" s="1" t="e">
        <f t="shared" si="15"/>
        <v>#VALUE!</v>
      </c>
      <c r="BC76" s="1" t="e">
        <f t="shared" si="13"/>
        <v>#VALUE!</v>
      </c>
      <c r="BD76" s="1" t="e">
        <f t="shared" si="12"/>
        <v>#VALUE!</v>
      </c>
    </row>
    <row r="77" spans="1:56" x14ac:dyDescent="0.25">
      <c r="C77" s="593"/>
      <c r="D77" s="593"/>
      <c r="E77" s="593"/>
      <c r="F77" s="593"/>
      <c r="G77" s="599"/>
      <c r="H77" s="600"/>
      <c r="I77" s="27"/>
      <c r="J77" s="27"/>
      <c r="K77" s="598" t="str">
        <f>IF(H77&lt;&gt;"",VLOOKUP($C77,#REF!,64,),"")</f>
        <v/>
      </c>
      <c r="L77" s="598"/>
      <c r="M77" s="598"/>
      <c r="N77" s="598" t="str">
        <f>IF($K77&lt;&gt; "",(INDEX(#REF!, MATCH(C77,#REF!,0), MATCH($N$34,#REF!,0))),"")</f>
        <v/>
      </c>
      <c r="O77" s="598"/>
      <c r="P77" s="598"/>
      <c r="Q77" s="598" t="str">
        <f t="shared" si="14"/>
        <v/>
      </c>
      <c r="R77" s="598"/>
      <c r="S77" s="598"/>
      <c r="AP77" s="601" t="e">
        <f>INDEX(DATA2!$BB$14:$BB$1634,MATCH(CAB!AC40,DATA2!$C$14:$C$1634,0))</f>
        <v>#N/A</v>
      </c>
      <c r="AQ77" s="602"/>
      <c r="AR77" s="265">
        <f>IF(CAB!AH40&lt;&gt;0,CAB!AH40*AP77,0)</f>
        <v>0</v>
      </c>
      <c r="AS77" s="15"/>
      <c r="BB77" s="1" t="e">
        <f t="shared" si="15"/>
        <v>#VALUE!</v>
      </c>
      <c r="BC77" s="1" t="e">
        <f t="shared" si="13"/>
        <v>#VALUE!</v>
      </c>
      <c r="BD77" s="1" t="e">
        <f t="shared" si="12"/>
        <v>#VALUE!</v>
      </c>
    </row>
    <row r="78" spans="1:56" x14ac:dyDescent="0.25">
      <c r="C78" s="593"/>
      <c r="D78" s="593"/>
      <c r="E78" s="593"/>
      <c r="F78" s="593"/>
      <c r="G78" s="599"/>
      <c r="H78" s="600"/>
      <c r="I78" s="27"/>
      <c r="J78" s="27"/>
      <c r="K78" s="598" t="str">
        <f>IF(H78&lt;&gt;"",VLOOKUP($C78,#REF!,64,),"")</f>
        <v/>
      </c>
      <c r="L78" s="598"/>
      <c r="M78" s="598"/>
      <c r="N78" s="598" t="str">
        <f>IF($K78&lt;&gt; "",(INDEX(#REF!, MATCH(C78,#REF!,0), MATCH($N$34,#REF!,0))),"")</f>
        <v/>
      </c>
      <c r="O78" s="598"/>
      <c r="P78" s="598"/>
      <c r="Q78" s="598" t="str">
        <f t="shared" si="14"/>
        <v/>
      </c>
      <c r="R78" s="598"/>
      <c r="S78" s="598"/>
      <c r="AP78" s="601" t="e">
        <f>INDEX(DATA2!$BB$14:$BB$1634,MATCH(CAB!AC41,DATA2!$C$14:$C$1634,0))</f>
        <v>#N/A</v>
      </c>
      <c r="AQ78" s="602"/>
      <c r="AR78" s="265">
        <f>IF(CAB!AH41&lt;&gt;0,CAB!AH41*AP78,0)</f>
        <v>0</v>
      </c>
      <c r="AS78" s="15"/>
      <c r="BB78" s="1" t="e">
        <f t="shared" si="15"/>
        <v>#VALUE!</v>
      </c>
      <c r="BC78" s="1" t="e">
        <f t="shared" si="13"/>
        <v>#VALUE!</v>
      </c>
      <c r="BD78" s="1" t="e">
        <f t="shared" si="12"/>
        <v>#VALUE!</v>
      </c>
    </row>
    <row r="79" spans="1:56" x14ac:dyDescent="0.25">
      <c r="C79" s="593"/>
      <c r="D79" s="593"/>
      <c r="E79" s="593"/>
      <c r="F79" s="593"/>
      <c r="G79" s="599"/>
      <c r="H79" s="600"/>
      <c r="I79" s="27"/>
      <c r="J79" s="27"/>
      <c r="K79" s="598" t="str">
        <f>IF(H79&lt;&gt;"",VLOOKUP($C79,#REF!,64,),"")</f>
        <v/>
      </c>
      <c r="L79" s="598"/>
      <c r="M79" s="598"/>
      <c r="N79" s="598" t="str">
        <f>IF($K79&lt;&gt; "",(INDEX(#REF!, MATCH(C79,#REF!,0), MATCH($N$34,#REF!,0))),"")</f>
        <v/>
      </c>
      <c r="O79" s="598"/>
      <c r="P79" s="598"/>
      <c r="Q79" s="598" t="str">
        <f t="shared" si="14"/>
        <v/>
      </c>
      <c r="R79" s="598"/>
      <c r="S79" s="598"/>
      <c r="AP79" s="601" t="e">
        <f>INDEX(DATA2!$BB$14:$BB$1634,MATCH(CAB!AC42,DATA2!$C$14:$C$1634,0))</f>
        <v>#N/A</v>
      </c>
      <c r="AQ79" s="602"/>
      <c r="AR79" s="265">
        <f>IF(CAB!AH42&lt;&gt;0,CAB!AH42*AP79,0)</f>
        <v>0</v>
      </c>
      <c r="AS79" s="15"/>
      <c r="BB79" s="1" t="e">
        <f t="shared" si="15"/>
        <v>#VALUE!</v>
      </c>
      <c r="BC79" s="1" t="e">
        <f t="shared" si="13"/>
        <v>#VALUE!</v>
      </c>
      <c r="BD79" s="1" t="e">
        <f t="shared" si="12"/>
        <v>#VALUE!</v>
      </c>
    </row>
    <row r="80" spans="1:56" x14ac:dyDescent="0.25">
      <c r="C80" s="593"/>
      <c r="D80" s="593"/>
      <c r="E80" s="593"/>
      <c r="F80" s="593"/>
      <c r="G80" s="599"/>
      <c r="H80" s="600"/>
      <c r="I80" s="27"/>
      <c r="J80" s="27"/>
      <c r="K80" s="598" t="str">
        <f>IF(H80&lt;&gt;"",VLOOKUP($C80,#REF!,64,),"")</f>
        <v/>
      </c>
      <c r="L80" s="598"/>
      <c r="M80" s="598"/>
      <c r="N80" s="598" t="str">
        <f>IF($K80&lt;&gt; "",(INDEX(#REF!, MATCH(C80,#REF!,0), MATCH($N$34,#REF!,0))),"")</f>
        <v/>
      </c>
      <c r="O80" s="598"/>
      <c r="P80" s="598"/>
      <c r="Q80" s="598" t="str">
        <f t="shared" si="14"/>
        <v/>
      </c>
      <c r="R80" s="598"/>
      <c r="S80" s="598"/>
      <c r="AP80" s="601" t="e">
        <f>INDEX(DATA2!$BB$14:$BB$1634,MATCH(CAB!AC43,DATA2!$C$14:$C$1634,0))</f>
        <v>#N/A</v>
      </c>
      <c r="AQ80" s="602"/>
      <c r="AR80" s="265">
        <f>IF(CAB!AH43&lt;&gt;0,CAB!AH43*AP80,0)</f>
        <v>0</v>
      </c>
      <c r="AS80" s="15"/>
      <c r="BB80" s="1" t="e">
        <f t="shared" si="15"/>
        <v>#VALUE!</v>
      </c>
      <c r="BC80" s="1" t="e">
        <f t="shared" si="13"/>
        <v>#VALUE!</v>
      </c>
      <c r="BD80" s="1" t="e">
        <f t="shared" si="12"/>
        <v>#VALUE!</v>
      </c>
    </row>
    <row r="81" spans="3:56" x14ac:dyDescent="0.25">
      <c r="C81" s="593"/>
      <c r="D81" s="593"/>
      <c r="E81" s="593"/>
      <c r="F81" s="593"/>
      <c r="G81" s="599"/>
      <c r="H81" s="600"/>
      <c r="I81" s="27"/>
      <c r="J81" s="27"/>
      <c r="K81" s="598" t="str">
        <f>IF(H81&lt;&gt;"",VLOOKUP($C81,#REF!,64,),"")</f>
        <v/>
      </c>
      <c r="L81" s="598"/>
      <c r="M81" s="598"/>
      <c r="N81" s="598" t="str">
        <f>IF($K81&lt;&gt; "",(INDEX(#REF!, MATCH(C81,#REF!,0), MATCH($N$34,#REF!,0))),"")</f>
        <v/>
      </c>
      <c r="O81" s="598"/>
      <c r="P81" s="598"/>
      <c r="Q81" s="598" t="str">
        <f t="shared" si="14"/>
        <v/>
      </c>
      <c r="R81" s="598"/>
      <c r="S81" s="598"/>
      <c r="AP81" s="601" t="e">
        <f>INDEX(DATA2!$BB$14:$BB$1634,MATCH(CAB!AC44,DATA2!$C$14:$C$1634,0))</f>
        <v>#N/A</v>
      </c>
      <c r="AQ81" s="602"/>
      <c r="AR81" s="265">
        <f>IF(CAB!AH44&lt;&gt;0,CAB!AH44*AP81,0)</f>
        <v>0</v>
      </c>
      <c r="AS81" s="15"/>
      <c r="BB81" s="1" t="e">
        <f t="shared" si="15"/>
        <v>#VALUE!</v>
      </c>
      <c r="BC81" s="1" t="e">
        <f t="shared" si="13"/>
        <v>#VALUE!</v>
      </c>
      <c r="BD81" s="1" t="e">
        <f t="shared" si="12"/>
        <v>#VALUE!</v>
      </c>
    </row>
    <row r="82" spans="3:56" x14ac:dyDescent="0.25">
      <c r="C82" s="593"/>
      <c r="D82" s="593"/>
      <c r="E82" s="593"/>
      <c r="F82" s="593"/>
      <c r="G82" s="599"/>
      <c r="H82" s="600"/>
      <c r="I82" s="27"/>
      <c r="J82" s="27"/>
      <c r="K82" s="598" t="str">
        <f>IF(H82&lt;&gt;"",VLOOKUP($C82,#REF!,64,),"")</f>
        <v/>
      </c>
      <c r="L82" s="598"/>
      <c r="M82" s="598"/>
      <c r="N82" s="598" t="str">
        <f>IF($K82&lt;&gt; "",(INDEX(#REF!, MATCH(C82,#REF!,0), MATCH($N$34,#REF!,0))),"")</f>
        <v/>
      </c>
      <c r="O82" s="598"/>
      <c r="P82" s="598"/>
      <c r="Q82" s="598" t="str">
        <f t="shared" si="14"/>
        <v/>
      </c>
      <c r="R82" s="598"/>
      <c r="S82" s="598"/>
      <c r="AP82" s="601" t="e">
        <f>INDEX(DATA2!$BB$14:$BB$1634,MATCH(CAB!AC45,DATA2!$C$14:$C$1634,0))</f>
        <v>#N/A</v>
      </c>
      <c r="AQ82" s="602"/>
      <c r="AR82" s="265">
        <f>IF(CAB!AH45&lt;&gt;0,CAB!AH45*AP82,0)</f>
        <v>0</v>
      </c>
      <c r="AS82" s="15"/>
      <c r="BB82" s="1" t="e">
        <f t="shared" si="15"/>
        <v>#VALUE!</v>
      </c>
      <c r="BC82" s="1" t="e">
        <f t="shared" si="13"/>
        <v>#VALUE!</v>
      </c>
      <c r="BD82" s="1" t="e">
        <f t="shared" si="12"/>
        <v>#VALUE!</v>
      </c>
    </row>
    <row r="83" spans="3:56" x14ac:dyDescent="0.25">
      <c r="C83" s="593"/>
      <c r="D83" s="593"/>
      <c r="E83" s="593"/>
      <c r="F83" s="593"/>
      <c r="G83" s="599"/>
      <c r="H83" s="600"/>
      <c r="I83" s="27"/>
      <c r="J83" s="27"/>
      <c r="K83" s="598" t="str">
        <f>IF(H83&lt;&gt;"",VLOOKUP($C83,#REF!,64,),"")</f>
        <v/>
      </c>
      <c r="L83" s="598"/>
      <c r="M83" s="598"/>
      <c r="N83" s="598" t="str">
        <f>IF($K83&lt;&gt; "",(INDEX(#REF!, MATCH(C83,#REF!,0), MATCH($N$34,#REF!,0))),"")</f>
        <v/>
      </c>
      <c r="O83" s="598"/>
      <c r="P83" s="598"/>
      <c r="Q83" s="598" t="str">
        <f t="shared" si="14"/>
        <v/>
      </c>
      <c r="R83" s="598"/>
      <c r="S83" s="598"/>
      <c r="AP83" s="601" t="e">
        <f>INDEX(DATA2!$BB$14:$BB$1634,MATCH(CAB!AC46,DATA2!$C$14:$C$1634,0))</f>
        <v>#N/A</v>
      </c>
      <c r="AQ83" s="602"/>
      <c r="AR83" s="265">
        <f>IF(CAB!AH46&lt;&gt;0,CAB!AH46*AP83,0)</f>
        <v>0</v>
      </c>
      <c r="AS83" s="15"/>
      <c r="BB83" s="1" t="e">
        <f t="shared" si="15"/>
        <v>#VALUE!</v>
      </c>
      <c r="BC83" s="1" t="e">
        <f t="shared" si="13"/>
        <v>#VALUE!</v>
      </c>
      <c r="BD83" s="1" t="e">
        <f t="shared" si="12"/>
        <v>#VALUE!</v>
      </c>
    </row>
    <row r="84" spans="3:56" x14ac:dyDescent="0.25">
      <c r="C84" s="593"/>
      <c r="D84" s="593"/>
      <c r="E84" s="593"/>
      <c r="F84" s="593"/>
      <c r="G84" s="599"/>
      <c r="H84" s="600"/>
      <c r="I84" s="27"/>
      <c r="J84" s="27"/>
      <c r="K84" s="598" t="str">
        <f>IF(H84&lt;&gt;"",VLOOKUP($C84,#REF!,64,),"")</f>
        <v/>
      </c>
      <c r="L84" s="598"/>
      <c r="M84" s="598"/>
      <c r="N84" s="598" t="str">
        <f>IF($K84&lt;&gt; "",(INDEX(#REF!, MATCH(C84,#REF!,0), MATCH($N$34,#REF!,0))),"")</f>
        <v/>
      </c>
      <c r="O84" s="598"/>
      <c r="P84" s="598"/>
      <c r="Q84" s="598" t="str">
        <f t="shared" si="14"/>
        <v/>
      </c>
      <c r="R84" s="598"/>
      <c r="S84" s="598"/>
      <c r="AP84" s="601" t="e">
        <f>INDEX(DATA2!$BB$14:$BB$1634,MATCH(CAB!AC47,DATA2!$C$14:$C$1634,0))</f>
        <v>#N/A</v>
      </c>
      <c r="AQ84" s="602"/>
      <c r="AR84" s="265">
        <f>IF(CAB!AH47&lt;&gt;0,CAB!AH47*AP84,0)</f>
        <v>0</v>
      </c>
      <c r="AS84" s="15"/>
      <c r="BB84" s="1" t="e">
        <f t="shared" si="15"/>
        <v>#VALUE!</v>
      </c>
      <c r="BC84" s="1" t="e">
        <f t="shared" si="13"/>
        <v>#VALUE!</v>
      </c>
      <c r="BD84" s="1" t="e">
        <f t="shared" si="12"/>
        <v>#VALUE!</v>
      </c>
    </row>
    <row r="85" spans="3:56" x14ac:dyDescent="0.25">
      <c r="C85" s="593"/>
      <c r="D85" s="593"/>
      <c r="E85" s="593"/>
      <c r="F85" s="593"/>
      <c r="G85" s="599"/>
      <c r="H85" s="600"/>
      <c r="I85" s="27"/>
      <c r="J85" s="27"/>
      <c r="K85" s="598" t="str">
        <f>IF(H85&lt;&gt;"",VLOOKUP($C85,#REF!,64,),"")</f>
        <v/>
      </c>
      <c r="L85" s="598"/>
      <c r="M85" s="598"/>
      <c r="N85" s="598" t="str">
        <f>IF($K85&lt;&gt; "",(INDEX(#REF!, MATCH(C85,#REF!,0), MATCH($N$34,#REF!,0))),"")</f>
        <v/>
      </c>
      <c r="O85" s="598"/>
      <c r="P85" s="598"/>
      <c r="Q85" s="598" t="str">
        <f t="shared" si="14"/>
        <v/>
      </c>
      <c r="R85" s="598"/>
      <c r="S85" s="598"/>
      <c r="AP85" s="601" t="e">
        <f>INDEX(DATA2!$BB$14:$BB$1634,MATCH(CAB!AC48,DATA2!$C$14:$C$1634,0))</f>
        <v>#N/A</v>
      </c>
      <c r="AQ85" s="602"/>
      <c r="AR85" s="265">
        <f>IF(CAB!AH48&lt;&gt;0,CAB!AH48*AP85,0)</f>
        <v>0</v>
      </c>
      <c r="AS85" s="15"/>
      <c r="BB85" s="1" t="e">
        <f t="shared" si="15"/>
        <v>#VALUE!</v>
      </c>
      <c r="BC85" s="1" t="e">
        <f t="shared" si="13"/>
        <v>#VALUE!</v>
      </c>
      <c r="BD85" s="1" t="e">
        <f t="shared" si="12"/>
        <v>#VALUE!</v>
      </c>
    </row>
    <row r="86" spans="3:56" x14ac:dyDescent="0.25">
      <c r="C86" s="593"/>
      <c r="D86" s="593"/>
      <c r="E86" s="593"/>
      <c r="F86" s="593"/>
      <c r="G86" s="599"/>
      <c r="H86" s="600"/>
      <c r="I86" s="27"/>
      <c r="J86" s="27"/>
      <c r="K86" s="598" t="str">
        <f>IF(H86&lt;&gt;"",VLOOKUP($C86,#REF!,64,),"")</f>
        <v/>
      </c>
      <c r="L86" s="598"/>
      <c r="M86" s="598"/>
      <c r="N86" s="598" t="str">
        <f>IF($K86&lt;&gt; "",(INDEX(#REF!, MATCH(C86,#REF!,0), MATCH($N$34,#REF!,0))),"")</f>
        <v/>
      </c>
      <c r="O86" s="598"/>
      <c r="P86" s="598"/>
      <c r="Q86" s="598" t="str">
        <f t="shared" si="14"/>
        <v/>
      </c>
      <c r="R86" s="598"/>
      <c r="S86" s="598"/>
      <c r="AP86" s="601" t="e">
        <f>INDEX(DATA2!$BB$14:$BB$1634,MATCH(CAB!AC49,DATA2!$C$14:$C$1634,0))</f>
        <v>#N/A</v>
      </c>
      <c r="AQ86" s="602"/>
      <c r="AR86" s="265">
        <f>IF(CAB!AH49&lt;&gt;0,CAB!AH49*AP86,0)</f>
        <v>0</v>
      </c>
      <c r="AS86" s="15"/>
      <c r="BB86" s="1" t="e">
        <f t="shared" si="15"/>
        <v>#VALUE!</v>
      </c>
      <c r="BC86" s="1" t="e">
        <f t="shared" si="13"/>
        <v>#VALUE!</v>
      </c>
      <c r="BD86" s="1" t="e">
        <f t="shared" si="12"/>
        <v>#VALUE!</v>
      </c>
    </row>
    <row r="87" spans="3:56" x14ac:dyDescent="0.25">
      <c r="C87" s="593"/>
      <c r="D87" s="593"/>
      <c r="E87" s="593"/>
      <c r="F87" s="593"/>
      <c r="G87" s="599"/>
      <c r="H87" s="600"/>
      <c r="I87" s="27"/>
      <c r="J87" s="27"/>
      <c r="K87" s="598" t="str">
        <f>IF(H87&lt;&gt;"",VLOOKUP($C87,#REF!,64,),"")</f>
        <v/>
      </c>
      <c r="L87" s="598"/>
      <c r="M87" s="598"/>
      <c r="N87" s="598" t="str">
        <f>IF($K87&lt;&gt; "",(INDEX(#REF!, MATCH(C87,#REF!,0), MATCH($N$34,#REF!,0))),"")</f>
        <v/>
      </c>
      <c r="O87" s="598"/>
      <c r="P87" s="598"/>
      <c r="Q87" s="598" t="str">
        <f t="shared" si="14"/>
        <v/>
      </c>
      <c r="R87" s="598"/>
      <c r="S87" s="598"/>
      <c r="AP87" s="601" t="e">
        <f>INDEX(DATA2!$BB$14:$BB$1634,MATCH(CAB!AC50,DATA2!$C$14:$C$1634,0))</f>
        <v>#N/A</v>
      </c>
      <c r="AQ87" s="602"/>
      <c r="AR87" s="265">
        <f>IF(CAB!AH50&lt;&gt;0,CAB!AH50*AP87,0)</f>
        <v>0</v>
      </c>
      <c r="AS87" s="15"/>
      <c r="BB87" s="1" t="e">
        <f t="shared" si="15"/>
        <v>#VALUE!</v>
      </c>
      <c r="BC87" s="1" t="e">
        <f t="shared" si="13"/>
        <v>#VALUE!</v>
      </c>
      <c r="BD87" s="1" t="e">
        <f t="shared" si="12"/>
        <v>#VALUE!</v>
      </c>
    </row>
    <row r="88" spans="3:56" x14ac:dyDescent="0.25">
      <c r="C88" s="593"/>
      <c r="D88" s="593"/>
      <c r="E88" s="593"/>
      <c r="F88" s="593"/>
      <c r="G88" s="599"/>
      <c r="H88" s="600"/>
      <c r="I88" s="27"/>
      <c r="J88" s="27"/>
      <c r="K88" s="598" t="str">
        <f>IF(H88&lt;&gt;"",VLOOKUP($C88,#REF!,64,),"")</f>
        <v/>
      </c>
      <c r="L88" s="598"/>
      <c r="M88" s="598"/>
      <c r="N88" s="598" t="str">
        <f>IF($K88&lt;&gt; "",(INDEX(#REF!, MATCH(C88,#REF!,0), MATCH($N$34,#REF!,0))),"")</f>
        <v/>
      </c>
      <c r="O88" s="598"/>
      <c r="P88" s="598"/>
      <c r="Q88" s="598" t="str">
        <f t="shared" si="14"/>
        <v/>
      </c>
      <c r="R88" s="598"/>
      <c r="S88" s="598"/>
      <c r="AP88" s="601" t="e">
        <f>INDEX(DATA2!$BB$14:$BB$1634,MATCH(CAB!AC51,DATA2!$C$14:$C$1634,0))</f>
        <v>#N/A</v>
      </c>
      <c r="AQ88" s="602"/>
      <c r="AR88" s="265">
        <f>IF(CAB!AH51&lt;&gt;0,CAB!AH51*AP88,0)</f>
        <v>0</v>
      </c>
      <c r="AS88" s="315" t="s">
        <v>3997</v>
      </c>
      <c r="BB88" s="1" t="e">
        <f t="shared" si="15"/>
        <v>#VALUE!</v>
      </c>
      <c r="BC88" s="1" t="e">
        <f t="shared" si="13"/>
        <v>#VALUE!</v>
      </c>
      <c r="BD88" s="1" t="e">
        <f t="shared" si="12"/>
        <v>#VALUE!</v>
      </c>
    </row>
    <row r="89" spans="3:56" x14ac:dyDescent="0.25">
      <c r="C89" s="288"/>
      <c r="D89" s="288"/>
      <c r="E89" s="288"/>
      <c r="F89" s="288"/>
      <c r="G89" s="286"/>
      <c r="H89" s="287"/>
      <c r="I89" s="27"/>
      <c r="J89" s="27"/>
      <c r="K89" s="289"/>
      <c r="L89" s="289"/>
      <c r="M89" s="289"/>
      <c r="N89" s="289"/>
      <c r="O89" s="289"/>
      <c r="P89" s="289"/>
      <c r="Q89" s="289"/>
      <c r="R89" s="289"/>
      <c r="S89" s="289"/>
      <c r="AP89" s="601" t="e">
        <f>INDEX(DATA2!$BB$14:$BB$1634,MATCH(CAB!AC52,DATA2!$C$14:$C$1634,0))</f>
        <v>#N/A</v>
      </c>
      <c r="AQ89" s="602"/>
      <c r="AR89" s="285">
        <f>IF(CAB!AH52&lt;&gt;0,CAB!AH52*AP89,0)</f>
        <v>0</v>
      </c>
      <c r="AS89" s="15"/>
    </row>
    <row r="90" spans="3:56" x14ac:dyDescent="0.25">
      <c r="C90" s="288"/>
      <c r="D90" s="288"/>
      <c r="E90" s="288"/>
      <c r="F90" s="288"/>
      <c r="G90" s="286"/>
      <c r="H90" s="287"/>
      <c r="I90" s="27"/>
      <c r="J90" s="27"/>
      <c r="K90" s="289"/>
      <c r="L90" s="289"/>
      <c r="M90" s="289"/>
      <c r="N90" s="289"/>
      <c r="O90" s="289"/>
      <c r="P90" s="289"/>
      <c r="Q90" s="289"/>
      <c r="R90" s="289"/>
      <c r="S90" s="289"/>
      <c r="AP90" s="601" t="e">
        <f>INDEX(DATA2!$BB$14:$BB$1634,MATCH(CAB!AC53,DATA2!$C$14:$C$1634,0))</f>
        <v>#N/A</v>
      </c>
      <c r="AQ90" s="602"/>
      <c r="AR90" s="285">
        <f>IF(CAB!AH53&lt;&gt;0,CAB!AH53*AP90,0)</f>
        <v>0</v>
      </c>
      <c r="AS90" s="15"/>
    </row>
    <row r="91" spans="3:56" x14ac:dyDescent="0.25">
      <c r="C91" s="288"/>
      <c r="D91" s="288"/>
      <c r="E91" s="288"/>
      <c r="F91" s="288"/>
      <c r="G91" s="286"/>
      <c r="H91" s="287"/>
      <c r="I91" s="27"/>
      <c r="J91" s="27"/>
      <c r="K91" s="289"/>
      <c r="L91" s="289"/>
      <c r="M91" s="289"/>
      <c r="N91" s="289"/>
      <c r="O91" s="289"/>
      <c r="P91" s="289"/>
      <c r="Q91" s="289"/>
      <c r="R91" s="289"/>
      <c r="S91" s="289"/>
      <c r="AP91" s="601" t="e">
        <f>INDEX(DATA2!$BB$14:$BB$1634,MATCH(CAB!AC54,DATA2!$C$14:$C$1634,0))</f>
        <v>#N/A</v>
      </c>
      <c r="AQ91" s="602"/>
      <c r="AR91" s="285">
        <f>IF(CAB!AH54&lt;&gt;0,CAB!AH54*AP91,0)</f>
        <v>0</v>
      </c>
      <c r="AS91" s="15"/>
    </row>
    <row r="92" spans="3:56" x14ac:dyDescent="0.25">
      <c r="C92" s="288"/>
      <c r="D92" s="288"/>
      <c r="E92" s="288"/>
      <c r="F92" s="288"/>
      <c r="G92" s="286"/>
      <c r="H92" s="287"/>
      <c r="I92" s="27"/>
      <c r="J92" s="27"/>
      <c r="K92" s="289"/>
      <c r="L92" s="289"/>
      <c r="M92" s="289"/>
      <c r="N92" s="289"/>
      <c r="O92" s="289"/>
      <c r="P92" s="289"/>
      <c r="Q92" s="289"/>
      <c r="R92" s="289"/>
      <c r="S92" s="289"/>
      <c r="AP92" s="601" t="e">
        <f>INDEX(DATA2!$BB$14:$BB$1634,MATCH(CAB!AC55,DATA2!$C$14:$C$1634,0))</f>
        <v>#N/A</v>
      </c>
      <c r="AQ92" s="602"/>
      <c r="AR92" s="285">
        <f>IF(CAB!AH55&lt;&gt;0,CAB!AH55*AP92,0)</f>
        <v>0</v>
      </c>
      <c r="AS92" s="15"/>
    </row>
    <row r="93" spans="3:56" x14ac:dyDescent="0.25">
      <c r="C93" s="288"/>
      <c r="D93" s="288"/>
      <c r="E93" s="288"/>
      <c r="F93" s="288"/>
      <c r="G93" s="286"/>
      <c r="H93" s="287"/>
      <c r="I93" s="27"/>
      <c r="J93" s="27"/>
      <c r="K93" s="289"/>
      <c r="L93" s="289"/>
      <c r="M93" s="289"/>
      <c r="N93" s="289"/>
      <c r="O93" s="289"/>
      <c r="P93" s="289"/>
      <c r="Q93" s="289"/>
      <c r="R93" s="289"/>
      <c r="S93" s="289"/>
      <c r="AP93" s="601" t="e">
        <f>INDEX(DATA2!$BB$14:$BB$1634,MATCH(CAB!AC56,DATA2!$C$14:$C$1634,0))</f>
        <v>#N/A</v>
      </c>
      <c r="AQ93" s="602"/>
      <c r="AR93" s="285">
        <f>IF(CAB!AH56&lt;&gt;0,CAB!AH56*AP93,0)</f>
        <v>0</v>
      </c>
      <c r="AS93" s="15"/>
    </row>
    <row r="94" spans="3:56" x14ac:dyDescent="0.25">
      <c r="C94" s="288"/>
      <c r="D94" s="288"/>
      <c r="E94" s="288"/>
      <c r="F94" s="288"/>
      <c r="G94" s="286"/>
      <c r="H94" s="287"/>
      <c r="I94" s="27"/>
      <c r="J94" s="27"/>
      <c r="K94" s="289"/>
      <c r="L94" s="289"/>
      <c r="M94" s="289"/>
      <c r="N94" s="289"/>
      <c r="O94" s="289"/>
      <c r="P94" s="289"/>
      <c r="Q94" s="289"/>
      <c r="R94" s="289"/>
      <c r="S94" s="289"/>
      <c r="AP94" s="601" t="e">
        <f>INDEX(DATA2!$BB$14:$BB$1634,MATCH(CAB!AC57,DATA2!$C$14:$C$1634,0))</f>
        <v>#N/A</v>
      </c>
      <c r="AQ94" s="602"/>
      <c r="AR94" s="285">
        <f>IF(CAB!AH57&lt;&gt;0,CAB!AH57*AP94,0)</f>
        <v>0</v>
      </c>
      <c r="AS94" s="15"/>
    </row>
    <row r="95" spans="3:56" x14ac:dyDescent="0.25">
      <c r="C95" s="288"/>
      <c r="D95" s="288"/>
      <c r="E95" s="288"/>
      <c r="F95" s="288"/>
      <c r="G95" s="286"/>
      <c r="H95" s="287"/>
      <c r="I95" s="27"/>
      <c r="J95" s="27"/>
      <c r="K95" s="289"/>
      <c r="L95" s="289"/>
      <c r="M95" s="289"/>
      <c r="N95" s="289"/>
      <c r="O95" s="289"/>
      <c r="P95" s="289"/>
      <c r="Q95" s="289"/>
      <c r="R95" s="289"/>
      <c r="S95" s="289"/>
      <c r="AP95" s="601" t="e">
        <f>INDEX(DATA2!$BB$14:$BB$1634,MATCH(CAB!AC58,DATA2!$C$14:$C$1634,0))</f>
        <v>#N/A</v>
      </c>
      <c r="AQ95" s="602"/>
      <c r="AR95" s="285">
        <f>IF(CAB!AH58&lt;&gt;0,CAB!AH58*AP95,0)</f>
        <v>0</v>
      </c>
      <c r="AS95" s="15"/>
    </row>
    <row r="96" spans="3:56" x14ac:dyDescent="0.25">
      <c r="C96" s="288"/>
      <c r="D96" s="288"/>
      <c r="E96" s="288"/>
      <c r="F96" s="288"/>
      <c r="G96" s="286"/>
      <c r="H96" s="287"/>
      <c r="I96" s="27"/>
      <c r="J96" s="27"/>
      <c r="K96" s="289"/>
      <c r="L96" s="289"/>
      <c r="M96" s="289"/>
      <c r="N96" s="289"/>
      <c r="O96" s="289"/>
      <c r="P96" s="289"/>
      <c r="Q96" s="289"/>
      <c r="R96" s="289"/>
      <c r="S96" s="289"/>
      <c r="AP96" s="601" t="e">
        <f>INDEX(DATA2!$BB$14:$BB$1634,MATCH(CAB!AC59,DATA2!$C$14:$C$1634,0))</f>
        <v>#N/A</v>
      </c>
      <c r="AQ96" s="602"/>
      <c r="AR96" s="285">
        <f>IF(CAB!AH59&lt;&gt;0,CAB!AH59*AP96,0)</f>
        <v>0</v>
      </c>
      <c r="AS96" s="15"/>
    </row>
    <row r="97" spans="3:56" x14ac:dyDescent="0.25">
      <c r="C97" s="593"/>
      <c r="D97" s="593"/>
      <c r="E97" s="593"/>
      <c r="F97" s="593"/>
      <c r="G97" s="599"/>
      <c r="H97" s="600"/>
      <c r="I97" s="27"/>
      <c r="J97" s="27"/>
      <c r="K97" s="598" t="str">
        <f>IF(H97&lt;&gt;"",VLOOKUP($C97,#REF!,64,),"")</f>
        <v/>
      </c>
      <c r="L97" s="598"/>
      <c r="M97" s="598"/>
      <c r="N97" s="598" t="str">
        <f>IF($K97&lt;&gt; "",(INDEX(#REF!, MATCH(C97,#REF!,0), MATCH($N$34,#REF!,0))),"")</f>
        <v/>
      </c>
      <c r="O97" s="598"/>
      <c r="P97" s="598"/>
      <c r="Q97" s="598" t="str">
        <f t="shared" si="14"/>
        <v/>
      </c>
      <c r="R97" s="598"/>
      <c r="S97" s="598"/>
      <c r="AS97" s="15"/>
      <c r="BB97" s="1" t="e">
        <f>+J64*M64</f>
        <v>#VALUE!</v>
      </c>
      <c r="BC97" s="1" t="e">
        <f>+BC88+BB97</f>
        <v>#VALUE!</v>
      </c>
      <c r="BD97" s="1" t="e">
        <f t="shared" si="12"/>
        <v>#VALUE!</v>
      </c>
    </row>
    <row r="98" spans="3:56" x14ac:dyDescent="0.25">
      <c r="C98" s="593"/>
      <c r="D98" s="593"/>
      <c r="E98" s="593"/>
      <c r="F98" s="593"/>
      <c r="G98" s="599"/>
      <c r="H98" s="600"/>
      <c r="I98" s="27"/>
      <c r="J98" s="27"/>
      <c r="K98" s="598" t="str">
        <f>IF(H98&lt;&gt;"",VLOOKUP($C98,#REF!,64,),"")</f>
        <v/>
      </c>
      <c r="L98" s="598"/>
      <c r="M98" s="598"/>
      <c r="N98" s="598" t="str">
        <f>IF($K98&lt;&gt; "",(INDEX(#REF!, MATCH(C98,#REF!,0), MATCH($N$34,#REF!,0))),"")</f>
        <v/>
      </c>
      <c r="O98" s="598"/>
      <c r="P98" s="598"/>
      <c r="Q98" s="598" t="str">
        <f t="shared" si="14"/>
        <v/>
      </c>
      <c r="R98" s="598"/>
      <c r="S98" s="598"/>
      <c r="AR98" s="65">
        <f>SUM(AR36:AR97)</f>
        <v>0</v>
      </c>
      <c r="AS98" s="15"/>
      <c r="BB98" s="1" t="e">
        <f>+J65*M65</f>
        <v>#VALUE!</v>
      </c>
      <c r="BC98" s="1" t="e">
        <f t="shared" si="13"/>
        <v>#VALUE!</v>
      </c>
      <c r="BD98" s="1" t="e">
        <f t="shared" si="12"/>
        <v>#VALUE!</v>
      </c>
    </row>
    <row r="99" spans="3:56" x14ac:dyDescent="0.25">
      <c r="C99" s="593"/>
      <c r="D99" s="593"/>
      <c r="E99" s="593"/>
      <c r="F99" s="593"/>
      <c r="G99" s="599"/>
      <c r="H99" s="600"/>
      <c r="I99" s="27"/>
      <c r="J99" s="27"/>
      <c r="K99" s="598" t="str">
        <f>IF(H99&lt;&gt;"",VLOOKUP($C99,#REF!,64,),"")</f>
        <v/>
      </c>
      <c r="L99" s="598"/>
      <c r="M99" s="598"/>
      <c r="N99" s="598" t="str">
        <f>IF($K99&lt;&gt; "",(INDEX(#REF!, MATCH(C99,#REF!,0), MATCH($N$34,#REF!,0))),"")</f>
        <v/>
      </c>
      <c r="O99" s="598"/>
      <c r="P99" s="598"/>
      <c r="Q99" s="598" t="str">
        <f t="shared" si="14"/>
        <v/>
      </c>
      <c r="R99" s="598"/>
      <c r="S99" s="598"/>
      <c r="AS99" s="15"/>
    </row>
    <row r="100" spans="3:56" x14ac:dyDescent="0.25">
      <c r="C100" s="593"/>
      <c r="D100" s="593"/>
      <c r="E100" s="593"/>
      <c r="F100" s="593"/>
      <c r="G100" s="599"/>
      <c r="H100" s="600"/>
      <c r="I100" s="27"/>
      <c r="J100" s="27"/>
      <c r="K100" s="598" t="str">
        <f>IF(H100&lt;&gt;"",VLOOKUP($C100,#REF!,64,),"")</f>
        <v/>
      </c>
      <c r="L100" s="598"/>
      <c r="M100" s="598"/>
      <c r="N100" s="598" t="str">
        <f>IF($K100&lt;&gt; "",(INDEX(#REF!, MATCH(C100,#REF!,0), MATCH($N$34,#REF!,0))),"")</f>
        <v/>
      </c>
      <c r="O100" s="598"/>
      <c r="P100" s="598"/>
      <c r="Q100" s="598" t="str">
        <f t="shared" si="14"/>
        <v/>
      </c>
      <c r="R100" s="598"/>
      <c r="S100" s="598"/>
      <c r="AS100" s="15"/>
    </row>
    <row r="101" spans="3:56" x14ac:dyDescent="0.25">
      <c r="C101" s="593"/>
      <c r="D101" s="593"/>
      <c r="E101" s="593"/>
      <c r="F101" s="593"/>
      <c r="G101" s="599"/>
      <c r="H101" s="600"/>
      <c r="I101" s="27"/>
      <c r="J101" s="27"/>
      <c r="K101" s="598" t="str">
        <f>IF(H101&lt;&gt;"",VLOOKUP($C101,#REF!,64,),"")</f>
        <v/>
      </c>
      <c r="L101" s="598"/>
      <c r="M101" s="598"/>
      <c r="N101" s="598" t="str">
        <f>IF($K101&lt;&gt; "",(INDEX(#REF!, MATCH(C101,#REF!,0), MATCH($N$34,#REF!,0))),"")</f>
        <v/>
      </c>
      <c r="O101" s="598"/>
      <c r="P101" s="598"/>
      <c r="Q101" s="598" t="str">
        <f t="shared" si="14"/>
        <v/>
      </c>
      <c r="R101" s="598"/>
      <c r="S101" s="598"/>
      <c r="AS101" s="15"/>
    </row>
    <row r="102" spans="3:56" x14ac:dyDescent="0.25">
      <c r="C102" s="593"/>
      <c r="D102" s="593"/>
      <c r="E102" s="593"/>
      <c r="F102" s="593"/>
      <c r="G102" s="599"/>
      <c r="H102" s="600"/>
      <c r="I102" s="27"/>
      <c r="J102" s="27"/>
      <c r="K102" s="598" t="str">
        <f>IF(H102&lt;&gt;"",VLOOKUP($C102,#REF!,64,),"")</f>
        <v/>
      </c>
      <c r="L102" s="598"/>
      <c r="M102" s="598"/>
      <c r="N102" s="598" t="str">
        <f>IF($K102&lt;&gt; "",(INDEX(#REF!, MATCH(C102,#REF!,0), MATCH($N$34,#REF!,0))),"")</f>
        <v/>
      </c>
      <c r="O102" s="598"/>
      <c r="P102" s="598"/>
      <c r="Q102" s="598" t="str">
        <f t="shared" si="14"/>
        <v/>
      </c>
      <c r="R102" s="598"/>
      <c r="S102" s="598"/>
      <c r="AS102" s="15"/>
    </row>
    <row r="103" spans="3:56" x14ac:dyDescent="0.25">
      <c r="C103" s="593"/>
      <c r="D103" s="593"/>
      <c r="E103" s="593"/>
      <c r="F103" s="593"/>
      <c r="G103" s="599"/>
      <c r="H103" s="600"/>
      <c r="I103" s="27"/>
      <c r="J103" s="27"/>
      <c r="K103" s="598" t="str">
        <f>IF(H103&lt;&gt;"",VLOOKUP($C103,#REF!,64,),"")</f>
        <v/>
      </c>
      <c r="L103" s="598"/>
      <c r="M103" s="598"/>
      <c r="N103" s="598" t="str">
        <f>IF($K103&lt;&gt; "",(INDEX(#REF!, MATCH(C103,#REF!,0), MATCH($N$34,#REF!,0))),"")</f>
        <v/>
      </c>
      <c r="O103" s="598"/>
      <c r="P103" s="598"/>
      <c r="Q103" s="598" t="str">
        <f t="shared" si="14"/>
        <v/>
      </c>
      <c r="R103" s="598"/>
      <c r="S103" s="598"/>
      <c r="AS103" s="15"/>
    </row>
    <row r="104" spans="3:56" x14ac:dyDescent="0.25">
      <c r="C104" s="593"/>
      <c r="D104" s="593"/>
      <c r="E104" s="593"/>
      <c r="F104" s="593"/>
      <c r="G104" s="599"/>
      <c r="H104" s="600"/>
      <c r="I104" s="27"/>
      <c r="J104" s="27"/>
      <c r="K104" s="598" t="str">
        <f>IF(H104&lt;&gt;"",VLOOKUP($C104,#REF!,64,),"")</f>
        <v/>
      </c>
      <c r="L104" s="598"/>
      <c r="M104" s="598"/>
      <c r="N104" s="598" t="str">
        <f>IF($K104&lt;&gt; "",(INDEX(#REF!, MATCH(C104,#REF!,0), MATCH($N$34,#REF!,0))),"")</f>
        <v/>
      </c>
      <c r="O104" s="598"/>
      <c r="P104" s="598"/>
      <c r="Q104" s="598" t="str">
        <f t="shared" si="14"/>
        <v/>
      </c>
      <c r="R104" s="598"/>
      <c r="S104" s="598"/>
      <c r="AS104" s="15"/>
    </row>
    <row r="105" spans="3:56" x14ac:dyDescent="0.25">
      <c r="C105" s="593"/>
      <c r="D105" s="593"/>
      <c r="E105" s="593"/>
      <c r="F105" s="593"/>
      <c r="G105" s="599"/>
      <c r="H105" s="600"/>
      <c r="I105" s="27"/>
      <c r="J105" s="27"/>
      <c r="K105" s="598" t="str">
        <f>IF(H105&lt;&gt;"",VLOOKUP($C105,#REF!,64,),"")</f>
        <v/>
      </c>
      <c r="L105" s="598"/>
      <c r="M105" s="598"/>
      <c r="N105" s="598" t="str">
        <f>IF($K105&lt;&gt; "",(INDEX(#REF!, MATCH(C105,#REF!,0), MATCH($N$34,#REF!,0))),"")</f>
        <v/>
      </c>
      <c r="O105" s="598"/>
      <c r="P105" s="598"/>
      <c r="Q105" s="598" t="str">
        <f t="shared" si="14"/>
        <v/>
      </c>
      <c r="R105" s="598"/>
      <c r="S105" s="598"/>
      <c r="AS105" s="15"/>
    </row>
    <row r="106" spans="3:56" x14ac:dyDescent="0.25">
      <c r="C106" s="593"/>
      <c r="D106" s="593"/>
      <c r="E106" s="593"/>
      <c r="F106" s="593"/>
      <c r="G106" s="599"/>
      <c r="H106" s="600"/>
      <c r="I106" s="27"/>
      <c r="J106" s="27"/>
      <c r="K106" s="598" t="str">
        <f>IF(H106&lt;&gt;"",VLOOKUP($C106,#REF!,64,),"")</f>
        <v/>
      </c>
      <c r="L106" s="598"/>
      <c r="M106" s="598"/>
      <c r="N106" s="598" t="str">
        <f>IF($K106&lt;&gt; "",(INDEX(#REF!, MATCH(C106,#REF!,0), MATCH($N$34,#REF!,0))),"")</f>
        <v/>
      </c>
      <c r="O106" s="598"/>
      <c r="P106" s="598"/>
      <c r="Q106" s="598" t="str">
        <f t="shared" si="14"/>
        <v/>
      </c>
      <c r="R106" s="598"/>
      <c r="S106" s="598"/>
      <c r="AS106" s="15"/>
    </row>
    <row r="107" spans="3:56" x14ac:dyDescent="0.25">
      <c r="C107" s="593"/>
      <c r="D107" s="593"/>
      <c r="E107" s="593"/>
      <c r="F107" s="593"/>
      <c r="G107" s="599"/>
      <c r="H107" s="600"/>
      <c r="I107" s="27"/>
      <c r="J107" s="27"/>
      <c r="K107" s="598" t="str">
        <f>IF(H107&lt;&gt;"",VLOOKUP($C107,#REF!,64,),"")</f>
        <v/>
      </c>
      <c r="L107" s="598"/>
      <c r="M107" s="598"/>
      <c r="N107" s="598" t="str">
        <f>IF($K107&lt;&gt; "",(INDEX(#REF!, MATCH(C107,#REF!,0), MATCH($N$34,#REF!,0))),"")</f>
        <v/>
      </c>
      <c r="O107" s="598"/>
      <c r="P107" s="598"/>
      <c r="Q107" s="598" t="str">
        <f t="shared" si="14"/>
        <v/>
      </c>
      <c r="R107" s="598"/>
      <c r="S107" s="598"/>
      <c r="AS107" s="15"/>
    </row>
    <row r="108" spans="3:56" x14ac:dyDescent="0.25">
      <c r="C108" s="593"/>
      <c r="D108" s="593"/>
      <c r="E108" s="593"/>
      <c r="F108" s="593"/>
      <c r="G108" s="599"/>
      <c r="H108" s="600"/>
      <c r="I108" s="27"/>
      <c r="J108" s="27"/>
      <c r="K108" s="598" t="str">
        <f>IF(H108&lt;&gt;"",VLOOKUP($C108,#REF!,64,),"")</f>
        <v/>
      </c>
      <c r="L108" s="598"/>
      <c r="M108" s="598"/>
      <c r="N108" s="598" t="str">
        <f>IF($K108&lt;&gt; "",(INDEX(#REF!, MATCH(C108,#REF!,0), MATCH($N$34,#REF!,0))),"")</f>
        <v/>
      </c>
      <c r="O108" s="598"/>
      <c r="P108" s="598"/>
      <c r="Q108" s="598" t="str">
        <f t="shared" si="14"/>
        <v/>
      </c>
      <c r="R108" s="598"/>
      <c r="S108" s="598"/>
      <c r="AS108" s="15"/>
    </row>
    <row r="109" spans="3:56" x14ac:dyDescent="0.25">
      <c r="C109" s="28"/>
      <c r="D109" s="28"/>
      <c r="E109" s="28"/>
      <c r="F109" s="28"/>
      <c r="G109" s="599"/>
      <c r="H109" s="600"/>
      <c r="I109" s="28"/>
      <c r="J109" s="28"/>
      <c r="K109" s="28"/>
      <c r="L109" s="28"/>
      <c r="M109" s="28"/>
      <c r="N109" s="28"/>
      <c r="O109" s="28"/>
      <c r="P109" s="28"/>
      <c r="Q109" s="28"/>
      <c r="R109" s="28"/>
      <c r="S109" s="28"/>
      <c r="AS109" s="15"/>
    </row>
    <row r="110" spans="3:56" x14ac:dyDescent="0.25">
      <c r="AS110" s="15"/>
    </row>
    <row r="111" spans="3:56" x14ac:dyDescent="0.25">
      <c r="AS111" s="15"/>
    </row>
    <row r="112" spans="3:56" x14ac:dyDescent="0.25">
      <c r="AS112" s="15"/>
    </row>
    <row r="113" spans="21:45" x14ac:dyDescent="0.25">
      <c r="AS113" s="15"/>
    </row>
    <row r="114" spans="21:45" x14ac:dyDescent="0.25">
      <c r="U114" s="1"/>
      <c r="AS114" s="15"/>
    </row>
    <row r="115" spans="21:45" x14ac:dyDescent="0.25">
      <c r="U115" s="1"/>
      <c r="AS115" s="15"/>
    </row>
    <row r="116" spans="21:45" x14ac:dyDescent="0.25">
      <c r="U116" s="1"/>
      <c r="AS116" s="15"/>
    </row>
    <row r="117" spans="21:45" x14ac:dyDescent="0.25">
      <c r="U117" s="1"/>
      <c r="AS117" s="15"/>
    </row>
    <row r="118" spans="21:45" x14ac:dyDescent="0.25">
      <c r="U118" s="1"/>
      <c r="AS118" s="15"/>
    </row>
    <row r="119" spans="21:45" x14ac:dyDescent="0.25">
      <c r="U119" s="1"/>
      <c r="AS119" s="15"/>
    </row>
    <row r="120" spans="21:45" x14ac:dyDescent="0.25">
      <c r="U120" s="1"/>
      <c r="AS120" s="15"/>
    </row>
    <row r="121" spans="21:45" x14ac:dyDescent="0.25">
      <c r="U121" s="1"/>
      <c r="AS121" s="15"/>
    </row>
    <row r="122" spans="21:45" x14ac:dyDescent="0.25">
      <c r="U122" s="1"/>
      <c r="AS122" s="15"/>
    </row>
    <row r="123" spans="21:45" x14ac:dyDescent="0.25">
      <c r="U123" s="1"/>
      <c r="AS123" s="15"/>
    </row>
    <row r="124" spans="21:45" x14ac:dyDescent="0.25">
      <c r="U124" s="1"/>
      <c r="AS124" s="15"/>
    </row>
    <row r="125" spans="21:45" x14ac:dyDescent="0.25">
      <c r="U125" s="1"/>
      <c r="AS125" s="15"/>
    </row>
    <row r="126" spans="21:45" x14ac:dyDescent="0.25">
      <c r="U126" s="1"/>
      <c r="AS126" s="15"/>
    </row>
    <row r="127" spans="21:45" x14ac:dyDescent="0.25">
      <c r="U127" s="1"/>
      <c r="AS127" s="15"/>
    </row>
    <row r="128" spans="21:45" x14ac:dyDescent="0.25">
      <c r="U128" s="1"/>
      <c r="AS128" s="15"/>
    </row>
    <row r="129" spans="21:45" x14ac:dyDescent="0.25">
      <c r="U129" s="1"/>
      <c r="AS129" s="15"/>
    </row>
    <row r="130" spans="21:45" x14ac:dyDescent="0.25">
      <c r="U130" s="1"/>
      <c r="AS130" s="15"/>
    </row>
    <row r="131" spans="21:45" x14ac:dyDescent="0.25">
      <c r="U131" s="1"/>
      <c r="AS131" s="15"/>
    </row>
    <row r="132" spans="21:45" x14ac:dyDescent="0.25">
      <c r="U132" s="1"/>
      <c r="AS132" s="15"/>
    </row>
    <row r="133" spans="21:45" x14ac:dyDescent="0.25">
      <c r="U133" s="1"/>
      <c r="AS133" s="15"/>
    </row>
    <row r="134" spans="21:45" x14ac:dyDescent="0.25">
      <c r="U134" s="1"/>
      <c r="AS134" s="15"/>
    </row>
    <row r="135" spans="21:45" x14ac:dyDescent="0.25">
      <c r="U135" s="1"/>
      <c r="AS135" s="15"/>
    </row>
    <row r="136" spans="21:45" x14ac:dyDescent="0.25">
      <c r="U136" s="1"/>
      <c r="AS136" s="15"/>
    </row>
    <row r="137" spans="21:45" x14ac:dyDescent="0.25">
      <c r="U137" s="1"/>
      <c r="AS137" s="15"/>
    </row>
    <row r="138" spans="21:45" x14ac:dyDescent="0.25">
      <c r="U138" s="1"/>
      <c r="AS138" s="15"/>
    </row>
    <row r="139" spans="21:45" x14ac:dyDescent="0.25">
      <c r="U139" s="1"/>
      <c r="AS139" s="15"/>
    </row>
    <row r="140" spans="21:45" x14ac:dyDescent="0.25">
      <c r="U140" s="1"/>
      <c r="AS140" s="15"/>
    </row>
    <row r="141" spans="21:45" x14ac:dyDescent="0.25">
      <c r="U141" s="1"/>
      <c r="AS141" s="15"/>
    </row>
    <row r="142" spans="21:45" x14ac:dyDescent="0.25">
      <c r="U142" s="1"/>
      <c r="AS142" s="15"/>
    </row>
    <row r="143" spans="21:45" x14ac:dyDescent="0.25">
      <c r="U143" s="1"/>
      <c r="AS143" s="15"/>
    </row>
    <row r="144" spans="21:45" x14ac:dyDescent="0.25">
      <c r="U144" s="1"/>
      <c r="AS144" s="15"/>
    </row>
    <row r="145" spans="21:45" x14ac:dyDescent="0.25">
      <c r="U145" s="1"/>
      <c r="AS145" s="15"/>
    </row>
  </sheetData>
  <sheetProtection selectLockedCells="1"/>
  <mergeCells count="583">
    <mergeCell ref="AP96:AQ96"/>
    <mergeCell ref="AP66:AQ66"/>
    <mergeCell ref="AP67:AQ67"/>
    <mergeCell ref="AP68:AQ68"/>
    <mergeCell ref="AP69:AQ69"/>
    <mergeCell ref="AP70:AQ70"/>
    <mergeCell ref="AP89:AQ89"/>
    <mergeCell ref="AP90:AQ90"/>
    <mergeCell ref="AP91:AQ91"/>
    <mergeCell ref="AP92:AQ92"/>
    <mergeCell ref="AP88:AQ88"/>
    <mergeCell ref="AP72:AQ72"/>
    <mergeCell ref="G109:H109"/>
    <mergeCell ref="C107:F107"/>
    <mergeCell ref="G107:H107"/>
    <mergeCell ref="K107:M107"/>
    <mergeCell ref="N107:P107"/>
    <mergeCell ref="Q107:S107"/>
    <mergeCell ref="C108:F108"/>
    <mergeCell ref="G108:H108"/>
    <mergeCell ref="K108:M108"/>
    <mergeCell ref="N108:P108"/>
    <mergeCell ref="Q108:S108"/>
    <mergeCell ref="C105:F105"/>
    <mergeCell ref="G105:H105"/>
    <mergeCell ref="K105:M105"/>
    <mergeCell ref="N105:P105"/>
    <mergeCell ref="Q105:S105"/>
    <mergeCell ref="C106:F106"/>
    <mergeCell ref="G106:H106"/>
    <mergeCell ref="K106:M106"/>
    <mergeCell ref="N106:P106"/>
    <mergeCell ref="Q106:S106"/>
    <mergeCell ref="C103:F103"/>
    <mergeCell ref="G103:H103"/>
    <mergeCell ref="K103:M103"/>
    <mergeCell ref="N103:P103"/>
    <mergeCell ref="Q103:S103"/>
    <mergeCell ref="C104:F104"/>
    <mergeCell ref="G104:H104"/>
    <mergeCell ref="K104:M104"/>
    <mergeCell ref="N104:P104"/>
    <mergeCell ref="Q104:S104"/>
    <mergeCell ref="C101:F101"/>
    <mergeCell ref="G101:H101"/>
    <mergeCell ref="K101:M101"/>
    <mergeCell ref="N101:P101"/>
    <mergeCell ref="Q101:S101"/>
    <mergeCell ref="C102:F102"/>
    <mergeCell ref="G102:H102"/>
    <mergeCell ref="K102:M102"/>
    <mergeCell ref="N102:P102"/>
    <mergeCell ref="Q102:S102"/>
    <mergeCell ref="C99:F99"/>
    <mergeCell ref="G99:H99"/>
    <mergeCell ref="K99:M99"/>
    <mergeCell ref="N99:P99"/>
    <mergeCell ref="Q99:S99"/>
    <mergeCell ref="C100:F100"/>
    <mergeCell ref="G100:H100"/>
    <mergeCell ref="K100:M100"/>
    <mergeCell ref="N100:P100"/>
    <mergeCell ref="Q100:S100"/>
    <mergeCell ref="C87:F87"/>
    <mergeCell ref="G87:H87"/>
    <mergeCell ref="K87:M87"/>
    <mergeCell ref="N87:P87"/>
    <mergeCell ref="Q87:S87"/>
    <mergeCell ref="AP87:AQ87"/>
    <mergeCell ref="Q98:S98"/>
    <mergeCell ref="C88:F88"/>
    <mergeCell ref="G88:H88"/>
    <mergeCell ref="K88:M88"/>
    <mergeCell ref="N88:P88"/>
    <mergeCell ref="Q88:S88"/>
    <mergeCell ref="C97:F97"/>
    <mergeCell ref="G97:H97"/>
    <mergeCell ref="K97:M97"/>
    <mergeCell ref="N97:P97"/>
    <mergeCell ref="Q97:S97"/>
    <mergeCell ref="C98:F98"/>
    <mergeCell ref="G98:H98"/>
    <mergeCell ref="K98:M98"/>
    <mergeCell ref="N98:P98"/>
    <mergeCell ref="AP93:AQ93"/>
    <mergeCell ref="AP94:AQ94"/>
    <mergeCell ref="AP95:AQ95"/>
    <mergeCell ref="C85:F85"/>
    <mergeCell ref="G85:H85"/>
    <mergeCell ref="K85:M85"/>
    <mergeCell ref="N85:P85"/>
    <mergeCell ref="Q85:S85"/>
    <mergeCell ref="AP85:AQ85"/>
    <mergeCell ref="C86:F86"/>
    <mergeCell ref="G86:H86"/>
    <mergeCell ref="K86:M86"/>
    <mergeCell ref="N86:P86"/>
    <mergeCell ref="Q86:S86"/>
    <mergeCell ref="AP86:AQ86"/>
    <mergeCell ref="C83:F83"/>
    <mergeCell ref="G83:H83"/>
    <mergeCell ref="K83:M83"/>
    <mergeCell ref="N83:P83"/>
    <mergeCell ref="Q83:S83"/>
    <mergeCell ref="AP83:AQ83"/>
    <mergeCell ref="C84:F84"/>
    <mergeCell ref="G84:H84"/>
    <mergeCell ref="K84:M84"/>
    <mergeCell ref="N84:P84"/>
    <mergeCell ref="Q84:S84"/>
    <mergeCell ref="AP84:AQ84"/>
    <mergeCell ref="C81:F81"/>
    <mergeCell ref="G81:H81"/>
    <mergeCell ref="K81:M81"/>
    <mergeCell ref="N81:P81"/>
    <mergeCell ref="Q81:S81"/>
    <mergeCell ref="AP81:AQ81"/>
    <mergeCell ref="C82:F82"/>
    <mergeCell ref="G82:H82"/>
    <mergeCell ref="K82:M82"/>
    <mergeCell ref="N82:P82"/>
    <mergeCell ref="Q82:S82"/>
    <mergeCell ref="AP82:AQ82"/>
    <mergeCell ref="C79:F79"/>
    <mergeCell ref="G79:H79"/>
    <mergeCell ref="K79:M79"/>
    <mergeCell ref="N79:P79"/>
    <mergeCell ref="Q79:S79"/>
    <mergeCell ref="AP79:AQ79"/>
    <mergeCell ref="C80:F80"/>
    <mergeCell ref="G80:H80"/>
    <mergeCell ref="K80:M80"/>
    <mergeCell ref="N80:P80"/>
    <mergeCell ref="Q80:S80"/>
    <mergeCell ref="AP80:AQ80"/>
    <mergeCell ref="C77:F77"/>
    <mergeCell ref="G77:H77"/>
    <mergeCell ref="K77:M77"/>
    <mergeCell ref="N77:P77"/>
    <mergeCell ref="Q77:S77"/>
    <mergeCell ref="AP77:AQ77"/>
    <mergeCell ref="C78:F78"/>
    <mergeCell ref="G78:H78"/>
    <mergeCell ref="K78:M78"/>
    <mergeCell ref="N78:P78"/>
    <mergeCell ref="Q78:S78"/>
    <mergeCell ref="AP78:AQ78"/>
    <mergeCell ref="C75:F75"/>
    <mergeCell ref="G75:H75"/>
    <mergeCell ref="K75:M75"/>
    <mergeCell ref="N75:P75"/>
    <mergeCell ref="Q75:S75"/>
    <mergeCell ref="AP75:AQ75"/>
    <mergeCell ref="C76:F76"/>
    <mergeCell ref="G76:H76"/>
    <mergeCell ref="K76:M76"/>
    <mergeCell ref="N76:P76"/>
    <mergeCell ref="Q76:S76"/>
    <mergeCell ref="AP76:AQ76"/>
    <mergeCell ref="C73:F73"/>
    <mergeCell ref="G73:H73"/>
    <mergeCell ref="K73:M73"/>
    <mergeCell ref="N73:P73"/>
    <mergeCell ref="Q73:S73"/>
    <mergeCell ref="AP73:AQ73"/>
    <mergeCell ref="C74:F74"/>
    <mergeCell ref="G74:H74"/>
    <mergeCell ref="K74:M74"/>
    <mergeCell ref="N74:P74"/>
    <mergeCell ref="Q74:S74"/>
    <mergeCell ref="AP74:AQ74"/>
    <mergeCell ref="C71:F71"/>
    <mergeCell ref="G71:H71"/>
    <mergeCell ref="K71:M71"/>
    <mergeCell ref="N71:P71"/>
    <mergeCell ref="Q71:S71"/>
    <mergeCell ref="C72:F72"/>
    <mergeCell ref="G72:H72"/>
    <mergeCell ref="K72:M72"/>
    <mergeCell ref="N72:P72"/>
    <mergeCell ref="Q72:S72"/>
    <mergeCell ref="AJ64:AL64"/>
    <mergeCell ref="AP64:AQ64"/>
    <mergeCell ref="B65:D65"/>
    <mergeCell ref="E65:I65"/>
    <mergeCell ref="M65:O65"/>
    <mergeCell ref="P65:Q65"/>
    <mergeCell ref="R65:T65"/>
    <mergeCell ref="V65:X65"/>
    <mergeCell ref="Y65:AC65"/>
    <mergeCell ref="AF65:AG65"/>
    <mergeCell ref="AH65:AI65"/>
    <mergeCell ref="AJ65:AL65"/>
    <mergeCell ref="AP65:AQ65"/>
    <mergeCell ref="B64:D64"/>
    <mergeCell ref="E64:I64"/>
    <mergeCell ref="M64:O64"/>
    <mergeCell ref="P64:Q64"/>
    <mergeCell ref="R64:T64"/>
    <mergeCell ref="V64:X64"/>
    <mergeCell ref="Y64:AC64"/>
    <mergeCell ref="AF64:AG64"/>
    <mergeCell ref="AH64:AI64"/>
    <mergeCell ref="AJ62:AL62"/>
    <mergeCell ref="AP62:AQ62"/>
    <mergeCell ref="B63:D63"/>
    <mergeCell ref="E63:I63"/>
    <mergeCell ref="M63:O63"/>
    <mergeCell ref="P63:Q63"/>
    <mergeCell ref="R63:T63"/>
    <mergeCell ref="V63:X63"/>
    <mergeCell ref="Y63:AC63"/>
    <mergeCell ref="AF63:AG63"/>
    <mergeCell ref="AH63:AI63"/>
    <mergeCell ref="AJ63:AL63"/>
    <mergeCell ref="AP63:AQ63"/>
    <mergeCell ref="B62:D62"/>
    <mergeCell ref="E62:I62"/>
    <mergeCell ref="M62:O62"/>
    <mergeCell ref="P62:Q62"/>
    <mergeCell ref="R62:T62"/>
    <mergeCell ref="V62:X62"/>
    <mergeCell ref="Y62:AC62"/>
    <mergeCell ref="AF62:AG62"/>
    <mergeCell ref="AH62:AI62"/>
    <mergeCell ref="AJ60:AL60"/>
    <mergeCell ref="AP60:AQ60"/>
    <mergeCell ref="B61:D61"/>
    <mergeCell ref="E61:I61"/>
    <mergeCell ref="M61:O61"/>
    <mergeCell ref="P61:Q61"/>
    <mergeCell ref="R61:T61"/>
    <mergeCell ref="V61:X61"/>
    <mergeCell ref="Y61:AC61"/>
    <mergeCell ref="AF61:AG61"/>
    <mergeCell ref="AH61:AI61"/>
    <mergeCell ref="AJ61:AL61"/>
    <mergeCell ref="AP61:AQ61"/>
    <mergeCell ref="B60:D60"/>
    <mergeCell ref="E60:I60"/>
    <mergeCell ref="M60:O60"/>
    <mergeCell ref="P60:Q60"/>
    <mergeCell ref="R60:T60"/>
    <mergeCell ref="V60:X60"/>
    <mergeCell ref="Y60:AC60"/>
    <mergeCell ref="AF60:AG60"/>
    <mergeCell ref="AH60:AI60"/>
    <mergeCell ref="AJ58:AL58"/>
    <mergeCell ref="AP58:AQ58"/>
    <mergeCell ref="B59:D59"/>
    <mergeCell ref="E59:I59"/>
    <mergeCell ref="M59:O59"/>
    <mergeCell ref="P59:Q59"/>
    <mergeCell ref="R59:T59"/>
    <mergeCell ref="V59:X59"/>
    <mergeCell ref="Y59:AC59"/>
    <mergeCell ref="AF59:AG59"/>
    <mergeCell ref="AH59:AI59"/>
    <mergeCell ref="AJ59:AL59"/>
    <mergeCell ref="AP59:AQ59"/>
    <mergeCell ref="B58:D58"/>
    <mergeCell ref="E58:I58"/>
    <mergeCell ref="M58:O58"/>
    <mergeCell ref="P58:Q58"/>
    <mergeCell ref="R58:T58"/>
    <mergeCell ref="V58:X58"/>
    <mergeCell ref="Y58:AC58"/>
    <mergeCell ref="AF58:AG58"/>
    <mergeCell ref="AH58:AI58"/>
    <mergeCell ref="AJ56:AL56"/>
    <mergeCell ref="AP56:AQ56"/>
    <mergeCell ref="B57:D57"/>
    <mergeCell ref="E57:I57"/>
    <mergeCell ref="M57:O57"/>
    <mergeCell ref="P57:Q57"/>
    <mergeCell ref="R57:T57"/>
    <mergeCell ref="V57:X57"/>
    <mergeCell ref="Y57:AC57"/>
    <mergeCell ref="AF57:AG57"/>
    <mergeCell ref="AH57:AI57"/>
    <mergeCell ref="AJ57:AL57"/>
    <mergeCell ref="AP57:AQ57"/>
    <mergeCell ref="B56:D56"/>
    <mergeCell ref="E56:I56"/>
    <mergeCell ref="M56:O56"/>
    <mergeCell ref="P56:Q56"/>
    <mergeCell ref="R56:T56"/>
    <mergeCell ref="V56:X56"/>
    <mergeCell ref="Y56:AC56"/>
    <mergeCell ref="AF56:AG56"/>
    <mergeCell ref="AH56:AI56"/>
    <mergeCell ref="B54:D54"/>
    <mergeCell ref="E54:I54"/>
    <mergeCell ref="M54:O54"/>
    <mergeCell ref="P54:Q54"/>
    <mergeCell ref="R54:T54"/>
    <mergeCell ref="AD54:AD55"/>
    <mergeCell ref="AP54:AQ54"/>
    <mergeCell ref="B55:D55"/>
    <mergeCell ref="E55:I55"/>
    <mergeCell ref="M55:O55"/>
    <mergeCell ref="P55:Q55"/>
    <mergeCell ref="R55:T55"/>
    <mergeCell ref="AF55:AG55"/>
    <mergeCell ref="AH55:AI55"/>
    <mergeCell ref="AJ55:AL55"/>
    <mergeCell ref="AP55:AQ55"/>
    <mergeCell ref="AJ52:AL52"/>
    <mergeCell ref="AP52:AQ52"/>
    <mergeCell ref="B53:D53"/>
    <mergeCell ref="E53:I53"/>
    <mergeCell ref="M53:O53"/>
    <mergeCell ref="P53:Q53"/>
    <mergeCell ref="R53:T53"/>
    <mergeCell ref="AA53:AB53"/>
    <mergeCell ref="AP53:AQ53"/>
    <mergeCell ref="B52:D52"/>
    <mergeCell ref="E52:I52"/>
    <mergeCell ref="M52:O52"/>
    <mergeCell ref="P52:Q52"/>
    <mergeCell ref="R52:T52"/>
    <mergeCell ref="V52:X52"/>
    <mergeCell ref="Y52:AC52"/>
    <mergeCell ref="AF52:AG52"/>
    <mergeCell ref="AH52:AI52"/>
    <mergeCell ref="AJ50:AL50"/>
    <mergeCell ref="AP50:AQ50"/>
    <mergeCell ref="B51:D51"/>
    <mergeCell ref="E51:I51"/>
    <mergeCell ref="M51:O51"/>
    <mergeCell ref="P51:Q51"/>
    <mergeCell ref="R51:T51"/>
    <mergeCell ref="V51:X51"/>
    <mergeCell ref="Y51:AC51"/>
    <mergeCell ref="AF51:AG51"/>
    <mergeCell ref="AH51:AI51"/>
    <mergeCell ref="AJ51:AL51"/>
    <mergeCell ref="AP51:AQ51"/>
    <mergeCell ref="B50:D50"/>
    <mergeCell ref="E50:I50"/>
    <mergeCell ref="M50:O50"/>
    <mergeCell ref="P50:Q50"/>
    <mergeCell ref="R50:T50"/>
    <mergeCell ref="V50:X50"/>
    <mergeCell ref="Y50:AC50"/>
    <mergeCell ref="AF50:AG50"/>
    <mergeCell ref="AH50:AI50"/>
    <mergeCell ref="AJ48:AL48"/>
    <mergeCell ref="AP48:AQ48"/>
    <mergeCell ref="B49:D49"/>
    <mergeCell ref="E49:I49"/>
    <mergeCell ref="M49:O49"/>
    <mergeCell ref="P49:Q49"/>
    <mergeCell ref="R49:T49"/>
    <mergeCell ref="V49:X49"/>
    <mergeCell ref="Y49:AC49"/>
    <mergeCell ref="AF49:AG49"/>
    <mergeCell ref="AH49:AI49"/>
    <mergeCell ref="AJ49:AL49"/>
    <mergeCell ref="AP49:AQ49"/>
    <mergeCell ref="B48:D48"/>
    <mergeCell ref="E48:I48"/>
    <mergeCell ref="M48:O48"/>
    <mergeCell ref="P48:Q48"/>
    <mergeCell ref="R48:T48"/>
    <mergeCell ref="V48:X48"/>
    <mergeCell ref="Y48:AC48"/>
    <mergeCell ref="AF48:AG48"/>
    <mergeCell ref="AH48:AI48"/>
    <mergeCell ref="AJ46:AL46"/>
    <mergeCell ref="AP46:AQ46"/>
    <mergeCell ref="B47:D47"/>
    <mergeCell ref="E47:I47"/>
    <mergeCell ref="M47:O47"/>
    <mergeCell ref="P47:Q47"/>
    <mergeCell ref="R47:T47"/>
    <mergeCell ref="V47:X47"/>
    <mergeCell ref="Y47:AC47"/>
    <mergeCell ref="AF47:AG47"/>
    <mergeCell ref="AH47:AI47"/>
    <mergeCell ref="AJ47:AL47"/>
    <mergeCell ref="AP47:AQ47"/>
    <mergeCell ref="B46:D46"/>
    <mergeCell ref="E46:I46"/>
    <mergeCell ref="M46:O46"/>
    <mergeCell ref="P46:Q46"/>
    <mergeCell ref="R46:T46"/>
    <mergeCell ref="V46:X46"/>
    <mergeCell ref="Y46:AC46"/>
    <mergeCell ref="AF46:AG46"/>
    <mergeCell ref="AH46:AI46"/>
    <mergeCell ref="AJ44:AL44"/>
    <mergeCell ref="AP44:AQ44"/>
    <mergeCell ref="B45:D45"/>
    <mergeCell ref="E45:I45"/>
    <mergeCell ref="M45:O45"/>
    <mergeCell ref="P45:Q45"/>
    <mergeCell ref="R45:T45"/>
    <mergeCell ref="V45:X45"/>
    <mergeCell ref="Y45:AC45"/>
    <mergeCell ref="AF45:AG45"/>
    <mergeCell ref="AH45:AI45"/>
    <mergeCell ref="AJ45:AL45"/>
    <mergeCell ref="AP45:AQ45"/>
    <mergeCell ref="B44:D44"/>
    <mergeCell ref="E44:I44"/>
    <mergeCell ref="M44:O44"/>
    <mergeCell ref="P44:Q44"/>
    <mergeCell ref="R44:T44"/>
    <mergeCell ref="V44:X44"/>
    <mergeCell ref="Y44:AC44"/>
    <mergeCell ref="AF44:AG44"/>
    <mergeCell ref="AH44:AI44"/>
    <mergeCell ref="AJ42:AL42"/>
    <mergeCell ref="AP42:AQ42"/>
    <mergeCell ref="B43:D43"/>
    <mergeCell ref="E43:I43"/>
    <mergeCell ref="M43:O43"/>
    <mergeCell ref="P43:Q43"/>
    <mergeCell ref="R43:T43"/>
    <mergeCell ref="V43:X43"/>
    <mergeCell ref="Y43:AC43"/>
    <mergeCell ref="AF43:AG43"/>
    <mergeCell ref="AH43:AI43"/>
    <mergeCell ref="AJ43:AL43"/>
    <mergeCell ref="AP43:AQ43"/>
    <mergeCell ref="B42:D42"/>
    <mergeCell ref="E42:I42"/>
    <mergeCell ref="M42:O42"/>
    <mergeCell ref="P42:Q42"/>
    <mergeCell ref="R42:T42"/>
    <mergeCell ref="V42:X42"/>
    <mergeCell ref="Y42:AC42"/>
    <mergeCell ref="AF42:AG42"/>
    <mergeCell ref="AH42:AI42"/>
    <mergeCell ref="AJ40:AL40"/>
    <mergeCell ref="AP40:AQ40"/>
    <mergeCell ref="B41:D41"/>
    <mergeCell ref="E41:I41"/>
    <mergeCell ref="M41:O41"/>
    <mergeCell ref="P41:Q41"/>
    <mergeCell ref="R41:T41"/>
    <mergeCell ref="V41:X41"/>
    <mergeCell ref="Y41:AC41"/>
    <mergeCell ref="AF41:AG41"/>
    <mergeCell ref="AH41:AI41"/>
    <mergeCell ref="AJ41:AL41"/>
    <mergeCell ref="AP41:AQ41"/>
    <mergeCell ref="B40:D40"/>
    <mergeCell ref="E40:I40"/>
    <mergeCell ref="M40:O40"/>
    <mergeCell ref="P40:Q40"/>
    <mergeCell ref="R40:T40"/>
    <mergeCell ref="V40:X40"/>
    <mergeCell ref="Y40:AC40"/>
    <mergeCell ref="AF40:AG40"/>
    <mergeCell ref="AH40:AI40"/>
    <mergeCell ref="AJ38:AL38"/>
    <mergeCell ref="AP38:AQ38"/>
    <mergeCell ref="B39:D39"/>
    <mergeCell ref="E39:I39"/>
    <mergeCell ref="M39:O39"/>
    <mergeCell ref="P39:Q39"/>
    <mergeCell ref="R39:T39"/>
    <mergeCell ref="V39:X39"/>
    <mergeCell ref="Y39:AC39"/>
    <mergeCell ref="AF39:AG39"/>
    <mergeCell ref="AH39:AI39"/>
    <mergeCell ref="AJ39:AL39"/>
    <mergeCell ref="AP39:AQ39"/>
    <mergeCell ref="B38:D38"/>
    <mergeCell ref="E38:I38"/>
    <mergeCell ref="M38:O38"/>
    <mergeCell ref="P38:Q38"/>
    <mergeCell ref="R38:T38"/>
    <mergeCell ref="V38:X38"/>
    <mergeCell ref="Y38:AC38"/>
    <mergeCell ref="AF38:AG38"/>
    <mergeCell ref="AH38:AI38"/>
    <mergeCell ref="AJ36:AL36"/>
    <mergeCell ref="AP36:AQ36"/>
    <mergeCell ref="B37:D37"/>
    <mergeCell ref="E37:I37"/>
    <mergeCell ref="M37:O37"/>
    <mergeCell ref="P37:Q37"/>
    <mergeCell ref="R37:T37"/>
    <mergeCell ref="V37:X37"/>
    <mergeCell ref="Y37:AC37"/>
    <mergeCell ref="AF37:AG37"/>
    <mergeCell ref="AH37:AI37"/>
    <mergeCell ref="AJ37:AL37"/>
    <mergeCell ref="AP37:AQ37"/>
    <mergeCell ref="B36:D36"/>
    <mergeCell ref="E36:I36"/>
    <mergeCell ref="M36:O36"/>
    <mergeCell ref="P36:Q36"/>
    <mergeCell ref="R36:T36"/>
    <mergeCell ref="V36:X36"/>
    <mergeCell ref="Y36:AC36"/>
    <mergeCell ref="AF36:AG36"/>
    <mergeCell ref="AH36:AI36"/>
    <mergeCell ref="F32:I32"/>
    <mergeCell ref="J32:J35"/>
    <mergeCell ref="K32:K35"/>
    <mergeCell ref="L32:L35"/>
    <mergeCell ref="X32:Z32"/>
    <mergeCell ref="AB32:AL32"/>
    <mergeCell ref="X33:Z33"/>
    <mergeCell ref="AD33:AD35"/>
    <mergeCell ref="AJ33:AL33"/>
    <mergeCell ref="N34:P34"/>
    <mergeCell ref="AJ34:AL34"/>
    <mergeCell ref="M35:O35"/>
    <mergeCell ref="P35:Q35"/>
    <mergeCell ref="R35:T35"/>
    <mergeCell ref="V35:X35"/>
    <mergeCell ref="AF35:AG35"/>
    <mergeCell ref="AH35:AI35"/>
    <mergeCell ref="AJ35:AL35"/>
    <mergeCell ref="AC28:AL28"/>
    <mergeCell ref="I29:O29"/>
    <mergeCell ref="W29:Z29"/>
    <mergeCell ref="AC29:AL29"/>
    <mergeCell ref="I30:O30"/>
    <mergeCell ref="W30:Z30"/>
    <mergeCell ref="AC30:AL30"/>
    <mergeCell ref="AU31:AX31"/>
    <mergeCell ref="AY31:BB31"/>
    <mergeCell ref="G25:O25"/>
    <mergeCell ref="P25:Z25"/>
    <mergeCell ref="AC25:AL25"/>
    <mergeCell ref="G26:O26"/>
    <mergeCell ref="Q26:V26"/>
    <mergeCell ref="W26:Z26"/>
    <mergeCell ref="AC26:AL26"/>
    <mergeCell ref="G27:O27"/>
    <mergeCell ref="Q27:V27"/>
    <mergeCell ref="W27:Z27"/>
    <mergeCell ref="AC27:AL27"/>
    <mergeCell ref="C22:M22"/>
    <mergeCell ref="Q22:V22"/>
    <mergeCell ref="W22:Z22"/>
    <mergeCell ref="F23:G23"/>
    <mergeCell ref="J23:L23"/>
    <mergeCell ref="N23:O23"/>
    <mergeCell ref="W23:Z23"/>
    <mergeCell ref="AC23:AL23"/>
    <mergeCell ref="I24:O24"/>
    <mergeCell ref="AC24:AL24"/>
    <mergeCell ref="C17:F17"/>
    <mergeCell ref="G17:T17"/>
    <mergeCell ref="U17:Y17"/>
    <mergeCell ref="Z17:AD17"/>
    <mergeCell ref="AF17:AL18"/>
    <mergeCell ref="C18:I18"/>
    <mergeCell ref="J18:T18"/>
    <mergeCell ref="C19:H19"/>
    <mergeCell ref="I19:T19"/>
    <mergeCell ref="U19:Y19"/>
    <mergeCell ref="Z19:AD20"/>
    <mergeCell ref="C20:E20"/>
    <mergeCell ref="F20:M20"/>
    <mergeCell ref="O20:T20"/>
    <mergeCell ref="AJ20:AL20"/>
    <mergeCell ref="F12:S12"/>
    <mergeCell ref="AI12:AL12"/>
    <mergeCell ref="C13:E13"/>
    <mergeCell ref="F13:S13"/>
    <mergeCell ref="AJ13:AL13"/>
    <mergeCell ref="G14:S14"/>
    <mergeCell ref="U16:Y16"/>
    <mergeCell ref="Z16:AD16"/>
    <mergeCell ref="AF16:AL16"/>
    <mergeCell ref="A5:AL5"/>
    <mergeCell ref="B6:AK6"/>
    <mergeCell ref="B7:AK7"/>
    <mergeCell ref="B8:AK8"/>
    <mergeCell ref="Z9:AL9"/>
    <mergeCell ref="C10:G10"/>
    <mergeCell ref="H10:S10"/>
    <mergeCell ref="AJ10:AL10"/>
    <mergeCell ref="F11:S11"/>
    <mergeCell ref="AJ11:AL11"/>
  </mergeCells>
  <conditionalFormatting sqref="U17:Y17">
    <cfRule type="expression" dxfId="8" priority="3" stopIfTrue="1">
      <formula>+U16&gt; ""</formula>
    </cfRule>
  </conditionalFormatting>
  <conditionalFormatting sqref="Z17:AD17">
    <cfRule type="expression" dxfId="7" priority="8" stopIfTrue="1">
      <formula>+Z16&gt;0</formula>
    </cfRule>
  </conditionalFormatting>
  <conditionalFormatting sqref="G27:M27">
    <cfRule type="cellIs" dxfId="6" priority="4" stopIfTrue="1" operator="equal">
      <formula>2</formula>
    </cfRule>
  </conditionalFormatting>
  <conditionalFormatting sqref="AG34:AI34 K28 P27 N34:P34 Q24 Q32">
    <cfRule type="cellIs" dxfId="5" priority="5" stopIfTrue="1" operator="equal">
      <formula>FALSE</formula>
    </cfRule>
  </conditionalFormatting>
  <conditionalFormatting sqref="AB32:AL32">
    <cfRule type="cellIs" dxfId="4" priority="6" stopIfTrue="1" operator="equal">
      <formula>0</formula>
    </cfRule>
    <cfRule type="cellIs" dxfId="3" priority="7" stopIfTrue="1" operator="equal">
      <formula>"blank"</formula>
    </cfRule>
  </conditionalFormatting>
  <conditionalFormatting sqref="V32:W32">
    <cfRule type="cellIs" dxfId="2" priority="9" stopIfTrue="1" operator="equal">
      <formula>0</formula>
    </cfRule>
  </conditionalFormatting>
  <conditionalFormatting sqref="E28">
    <cfRule type="cellIs" dxfId="1" priority="2" stopIfTrue="1" operator="equal">
      <formula>FALSE</formula>
    </cfRule>
  </conditionalFormatting>
  <conditionalFormatting sqref="L28">
    <cfRule type="cellIs" dxfId="0" priority="1" stopIfTrue="1" operator="equal">
      <formula>FALSE</formula>
    </cfRule>
  </conditionalFormatting>
  <dataValidations disablePrompts="1" count="8">
    <dataValidation type="list" allowBlank="1" showDropDown="1" showInputMessage="1" showErrorMessage="1" error="Value must be L [left] or R [right] or B [both]" sqref="L36:L70">
      <formula1>$AP$17:$AP$20</formula1>
    </dataValidation>
    <dataValidation type="list" allowBlank="1" showDropDown="1" showInputMessage="1" showErrorMessage="1" error="Value must be L [left] or R [right]" sqref="K36:K70">
      <formula1>$AP$11:$AP$13</formula1>
    </dataValidation>
    <dataValidation type="list" allowBlank="1" showInputMessage="1" showErrorMessage="1" sqref="AP11">
      <formula1>$AP$11:$AP$13</formula1>
    </dataValidation>
    <dataValidation type="list" allowBlank="1" showInputMessage="1" showErrorMessage="1" sqref="I24:O24">
      <formula1>$AU$9:$AU$15</formula1>
    </dataValidation>
    <dataValidation allowBlank="1" showDropDown="1" showInputMessage="1" showErrorMessage="1" errorTitle="Finish" error="Value must be L [left] or R [right] or B [both]" sqref="J36:J70"/>
    <dataValidation type="list" allowBlank="1" showInputMessage="1" showErrorMessage="1" sqref="G27:O27">
      <formula1>INDIRECT($G$26)</formula1>
    </dataValidation>
    <dataValidation type="list" allowBlank="1" showInputMessage="1" showErrorMessage="1" sqref="F23 N23:O23">
      <formula1>$AZ$16:$AZ$17</formula1>
    </dataValidation>
    <dataValidation type="list" allowBlank="1" showInputMessage="1" showErrorMessage="1" sqref="AJ33:AL33">
      <formula1>$AR$34:$AR$36</formula1>
    </dataValidation>
  </dataValidations>
  <pageMargins left="0.25" right="0.15" top="0.25" bottom="0.67" header="0.5" footer="0.55000000000000004"/>
  <pageSetup scale="89" orientation="portrait" r:id="rId1"/>
  <headerFooter alignWithMargins="0">
    <oddFooter>&amp;L&amp;8
&amp;6&amp;F / &amp;A&amp;R&amp;6
&amp;Z&amp;F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21</xdr:col>
                    <xdr:colOff>82550</xdr:colOff>
                    <xdr:row>19</xdr:row>
                    <xdr:rowOff>69850</xdr:rowOff>
                  </from>
                  <to>
                    <xdr:col>24</xdr:col>
                    <xdr:colOff>146050</xdr:colOff>
                    <xdr:row>20</xdr:row>
                    <xdr:rowOff>120650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25</xdr:col>
                    <xdr:colOff>25400</xdr:colOff>
                    <xdr:row>13</xdr:row>
                    <xdr:rowOff>114300</xdr:rowOff>
                  </from>
                  <to>
                    <xdr:col>28</xdr:col>
                    <xdr:colOff>50800</xdr:colOff>
                    <xdr:row>15</xdr:row>
                    <xdr:rowOff>6350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29</xdr:col>
                    <xdr:colOff>177800</xdr:colOff>
                    <xdr:row>13</xdr:row>
                    <xdr:rowOff>107950</xdr:rowOff>
                  </from>
                  <to>
                    <xdr:col>33</xdr:col>
                    <xdr:colOff>50800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9"/>
  <sheetViews>
    <sheetView workbookViewId="0">
      <selection activeCell="C15" sqref="C15"/>
    </sheetView>
  </sheetViews>
  <sheetFormatPr defaultColWidth="9.08984375" defaultRowHeight="12.5" x14ac:dyDescent="0.25"/>
  <cols>
    <col min="1" max="1" width="2.08984375" style="119" customWidth="1"/>
    <col min="2" max="2" width="1.6328125" style="119" customWidth="1"/>
    <col min="3" max="3" width="26.453125" style="119" customWidth="1"/>
    <col min="4" max="4" width="10.453125" style="119" customWidth="1"/>
    <col min="5" max="5" width="23.08984375" style="119" customWidth="1"/>
    <col min="6" max="7" width="1.6328125" style="119" customWidth="1"/>
    <col min="8" max="8" width="36.453125" style="119" customWidth="1"/>
    <col min="9" max="9" width="9.90625" style="119" customWidth="1"/>
    <col min="10" max="10" width="9.08984375" style="119"/>
    <col min="11" max="11" width="0" style="119" hidden="1" customWidth="1"/>
    <col min="12" max="13" width="9.08984375" style="119" hidden="1" customWidth="1"/>
    <col min="14" max="14" width="0" style="119" hidden="1" customWidth="1"/>
    <col min="15" max="16384" width="9.08984375" style="119"/>
  </cols>
  <sheetData>
    <row r="1" spans="1:13" ht="28.5" customHeight="1" thickBot="1" x14ac:dyDescent="0.7">
      <c r="A1" s="118"/>
      <c r="B1" s="605" t="s">
        <v>298</v>
      </c>
      <c r="C1" s="605"/>
      <c r="D1" s="605"/>
      <c r="E1" s="605"/>
      <c r="F1" s="605"/>
      <c r="G1" s="605"/>
      <c r="H1" s="605"/>
      <c r="I1" s="605"/>
    </row>
    <row r="2" spans="1:13" ht="15" customHeight="1" x14ac:dyDescent="0.35">
      <c r="A2" s="118"/>
      <c r="B2" s="120"/>
      <c r="C2" s="606" t="s">
        <v>262</v>
      </c>
      <c r="D2" s="606"/>
      <c r="E2" s="121"/>
      <c r="F2" s="122"/>
      <c r="G2" s="123"/>
      <c r="H2" s="608" t="s">
        <v>263</v>
      </c>
      <c r="I2" s="609"/>
    </row>
    <row r="3" spans="1:13" ht="15" customHeight="1" x14ac:dyDescent="0.4">
      <c r="A3" s="124"/>
      <c r="B3" s="125"/>
      <c r="C3" s="607"/>
      <c r="D3" s="607"/>
      <c r="E3" s="126"/>
      <c r="F3" s="127"/>
      <c r="G3" s="128"/>
      <c r="H3" s="123" t="s">
        <v>264</v>
      </c>
      <c r="I3" s="129"/>
    </row>
    <row r="4" spans="1:13" ht="9" customHeight="1" x14ac:dyDescent="0.4">
      <c r="A4" s="124"/>
      <c r="B4" s="130"/>
      <c r="C4" s="131"/>
      <c r="D4" s="131"/>
      <c r="E4" s="132"/>
      <c r="F4" s="133"/>
      <c r="G4" s="134"/>
      <c r="H4" s="123"/>
      <c r="I4" s="129"/>
    </row>
    <row r="5" spans="1:13" ht="17.25" customHeight="1" x14ac:dyDescent="0.4">
      <c r="A5" s="124"/>
      <c r="B5" s="130"/>
      <c r="C5" s="610" t="s">
        <v>265</v>
      </c>
      <c r="D5" s="610"/>
      <c r="E5" s="135">
        <f>+CAB!Q60</f>
        <v>0</v>
      </c>
      <c r="F5" s="133"/>
      <c r="G5" s="134"/>
      <c r="H5" s="136"/>
      <c r="I5" s="129"/>
      <c r="L5" s="137"/>
      <c r="M5" s="129"/>
    </row>
    <row r="6" spans="1:13" ht="4.5" customHeight="1" x14ac:dyDescent="0.4">
      <c r="A6" s="124"/>
      <c r="B6" s="130"/>
      <c r="C6" s="138"/>
      <c r="D6" s="138"/>
      <c r="E6" s="135"/>
      <c r="F6" s="133"/>
      <c r="G6" s="134"/>
      <c r="H6" s="136"/>
      <c r="I6" s="129"/>
      <c r="L6" s="137"/>
      <c r="M6" s="129"/>
    </row>
    <row r="7" spans="1:13" ht="17.25" customHeight="1" x14ac:dyDescent="0.4">
      <c r="A7" s="124"/>
      <c r="B7" s="130"/>
      <c r="C7" s="610" t="s">
        <v>266</v>
      </c>
      <c r="D7" s="610"/>
      <c r="E7" s="139">
        <f>+CAB!AE19</f>
        <v>0</v>
      </c>
      <c r="F7" s="133"/>
      <c r="G7" s="134"/>
      <c r="H7" s="136"/>
      <c r="I7" s="129"/>
      <c r="L7" s="137">
        <f>E5+E9</f>
        <v>0</v>
      </c>
      <c r="M7" s="129" t="s">
        <v>267</v>
      </c>
    </row>
    <row r="8" spans="1:13" ht="4.5" customHeight="1" x14ac:dyDescent="0.4">
      <c r="A8" s="124"/>
      <c r="B8" s="130"/>
      <c r="C8" s="138"/>
      <c r="D8" s="138"/>
      <c r="E8" s="140"/>
      <c r="F8" s="133"/>
      <c r="G8" s="134"/>
      <c r="H8" s="136"/>
      <c r="I8" s="129"/>
      <c r="L8" s="129"/>
      <c r="M8" s="129"/>
    </row>
    <row r="9" spans="1:13" ht="17.25" customHeight="1" x14ac:dyDescent="0.4">
      <c r="A9" s="124"/>
      <c r="B9" s="130"/>
      <c r="C9" s="610" t="s">
        <v>268</v>
      </c>
      <c r="D9" s="610"/>
      <c r="E9" s="139">
        <f>+CAB!AM60</f>
        <v>0</v>
      </c>
      <c r="F9" s="133"/>
      <c r="G9" s="134"/>
      <c r="H9" s="136"/>
      <c r="I9" s="129"/>
      <c r="L9" s="137"/>
      <c r="M9" s="129"/>
    </row>
    <row r="10" spans="1:13" ht="4.5" customHeight="1" x14ac:dyDescent="0.4">
      <c r="A10" s="124"/>
      <c r="B10" s="130"/>
      <c r="C10" s="138"/>
      <c r="D10" s="138"/>
      <c r="E10" s="140"/>
      <c r="F10" s="133"/>
      <c r="G10" s="134"/>
      <c r="H10" s="136"/>
      <c r="I10" s="129"/>
      <c r="L10" s="129"/>
      <c r="M10" s="129"/>
    </row>
    <row r="11" spans="1:13" ht="18" customHeight="1" x14ac:dyDescent="0.4">
      <c r="A11" s="124"/>
      <c r="B11" s="130"/>
      <c r="C11" s="138" t="s">
        <v>269</v>
      </c>
      <c r="D11" s="138"/>
      <c r="E11" s="139">
        <f>+CAB!Q71</f>
        <v>0</v>
      </c>
      <c r="F11" s="133"/>
      <c r="G11" s="134"/>
      <c r="H11" s="136"/>
      <c r="I11" s="129"/>
      <c r="L11" s="137">
        <f>L7*E17</f>
        <v>0</v>
      </c>
      <c r="M11" s="129" t="s">
        <v>270</v>
      </c>
    </row>
    <row r="12" spans="1:13" ht="4.5" customHeight="1" x14ac:dyDescent="0.4">
      <c r="A12" s="124"/>
      <c r="B12" s="130"/>
      <c r="C12" s="138"/>
      <c r="D12" s="138"/>
      <c r="E12" s="140"/>
      <c r="F12" s="133"/>
      <c r="G12" s="134"/>
      <c r="H12" s="136"/>
      <c r="I12" s="129"/>
      <c r="L12" s="129"/>
      <c r="M12" s="129"/>
    </row>
    <row r="13" spans="1:13" ht="17.25" customHeight="1" x14ac:dyDescent="0.4">
      <c r="A13" s="141"/>
      <c r="B13" s="130"/>
      <c r="C13" s="138" t="s">
        <v>271</v>
      </c>
      <c r="D13" s="138"/>
      <c r="E13" s="142">
        <f>+CAB!J60</f>
        <v>0</v>
      </c>
      <c r="F13" s="133"/>
      <c r="G13" s="134"/>
      <c r="H13" s="136"/>
      <c r="I13" s="129"/>
      <c r="L13" s="137">
        <f>L7-L11</f>
        <v>0</v>
      </c>
      <c r="M13" s="129" t="s">
        <v>272</v>
      </c>
    </row>
    <row r="14" spans="1:13" ht="4.5" customHeight="1" x14ac:dyDescent="0.4">
      <c r="A14" s="124"/>
      <c r="B14" s="130"/>
      <c r="C14" s="138"/>
      <c r="D14" s="138"/>
      <c r="E14" s="140">
        <v>13</v>
      </c>
      <c r="F14" s="133"/>
      <c r="G14" s="134"/>
      <c r="H14" s="136"/>
      <c r="I14" s="129"/>
      <c r="L14" s="129"/>
      <c r="M14" s="129"/>
    </row>
    <row r="15" spans="1:13" ht="17.25" customHeight="1" x14ac:dyDescent="0.4">
      <c r="A15" s="124"/>
      <c r="B15" s="130"/>
      <c r="C15" s="138" t="s">
        <v>2362</v>
      </c>
      <c r="D15" s="138"/>
      <c r="E15" s="139">
        <f>+CAB!AM19</f>
        <v>0</v>
      </c>
      <c r="F15" s="133"/>
      <c r="G15" s="134"/>
      <c r="H15" s="136"/>
      <c r="I15" s="137"/>
      <c r="L15" s="137">
        <f>L13+E11+E15+E7</f>
        <v>0</v>
      </c>
      <c r="M15" s="129" t="s">
        <v>273</v>
      </c>
    </row>
    <row r="16" spans="1:13" ht="4.5" customHeight="1" thickBot="1" x14ac:dyDescent="0.45">
      <c r="A16" s="124"/>
      <c r="B16" s="130"/>
      <c r="C16" s="138"/>
      <c r="D16" s="138"/>
      <c r="E16" s="143"/>
      <c r="F16" s="133"/>
      <c r="G16" s="134"/>
      <c r="H16" s="136"/>
      <c r="I16" s="129"/>
      <c r="L16" s="129"/>
      <c r="M16" s="129"/>
    </row>
    <row r="17" spans="1:13" ht="18" customHeight="1" thickBot="1" x14ac:dyDescent="0.45">
      <c r="A17" s="124"/>
      <c r="B17" s="130"/>
      <c r="C17" s="138" t="s">
        <v>274</v>
      </c>
      <c r="D17" s="138"/>
      <c r="E17" s="144"/>
      <c r="F17" s="133"/>
      <c r="G17" s="134"/>
      <c r="H17" s="136" t="s">
        <v>275</v>
      </c>
      <c r="I17" s="137"/>
      <c r="L17" s="137"/>
      <c r="M17" s="129"/>
    </row>
    <row r="18" spans="1:13" ht="4.5" customHeight="1" thickBot="1" x14ac:dyDescent="0.45">
      <c r="A18" s="124"/>
      <c r="B18" s="130"/>
      <c r="C18" s="138"/>
      <c r="D18" s="138"/>
      <c r="E18" s="143"/>
      <c r="F18" s="133"/>
      <c r="G18" s="134"/>
      <c r="H18" s="136"/>
      <c r="I18" s="129"/>
      <c r="L18" s="129"/>
      <c r="M18" s="129"/>
    </row>
    <row r="19" spans="1:13" ht="17.25" customHeight="1" thickBot="1" x14ac:dyDescent="0.45">
      <c r="A19" s="124"/>
      <c r="B19" s="130"/>
      <c r="C19" s="138" t="s">
        <v>276</v>
      </c>
      <c r="D19" s="138"/>
      <c r="E19" s="145"/>
      <c r="F19" s="146"/>
      <c r="G19" s="147"/>
      <c r="H19" s="136" t="s">
        <v>277</v>
      </c>
      <c r="I19" s="137"/>
      <c r="L19" s="148">
        <v>15</v>
      </c>
      <c r="M19" s="129"/>
    </row>
    <row r="20" spans="1:13" ht="4.5" customHeight="1" thickBot="1" x14ac:dyDescent="0.45">
      <c r="A20" s="124"/>
      <c r="B20" s="130"/>
      <c r="C20" s="138"/>
      <c r="D20" s="138"/>
      <c r="E20" s="149"/>
      <c r="F20" s="146"/>
      <c r="G20" s="147"/>
      <c r="H20" s="136"/>
      <c r="I20" s="137"/>
      <c r="L20" s="129"/>
      <c r="M20" s="129"/>
    </row>
    <row r="21" spans="1:13" ht="17.25" customHeight="1" thickBot="1" x14ac:dyDescent="0.45">
      <c r="A21" s="124"/>
      <c r="B21" s="130"/>
      <c r="C21" s="138" t="s">
        <v>278</v>
      </c>
      <c r="D21" s="138"/>
      <c r="E21" s="149">
        <f>SUM(L15*E19)</f>
        <v>0</v>
      </c>
      <c r="F21" s="146"/>
      <c r="G21" s="147"/>
      <c r="H21" s="136"/>
      <c r="I21" s="137"/>
      <c r="L21" s="148">
        <v>0</v>
      </c>
      <c r="M21" s="129"/>
    </row>
    <row r="22" spans="1:13" ht="4.5" customHeight="1" thickBot="1" x14ac:dyDescent="0.45">
      <c r="A22" s="124"/>
      <c r="B22" s="130"/>
      <c r="C22" s="138"/>
      <c r="D22" s="138"/>
      <c r="E22" s="143"/>
      <c r="F22" s="133"/>
      <c r="G22" s="134"/>
      <c r="H22" s="136"/>
      <c r="I22" s="129"/>
      <c r="L22" s="129"/>
      <c r="M22" s="129"/>
    </row>
    <row r="23" spans="1:13" ht="17.25" customHeight="1" thickBot="1" x14ac:dyDescent="0.45">
      <c r="A23" s="124"/>
      <c r="B23" s="130"/>
      <c r="C23" s="138" t="s">
        <v>279</v>
      </c>
      <c r="D23" s="138"/>
      <c r="E23" s="150"/>
      <c r="F23" s="146"/>
      <c r="G23" s="147"/>
      <c r="H23" s="136" t="s">
        <v>280</v>
      </c>
      <c r="I23" s="129"/>
      <c r="L23" s="151">
        <f>SUM(L19+L21)</f>
        <v>15</v>
      </c>
      <c r="M23" s="129"/>
    </row>
    <row r="24" spans="1:13" ht="4.5" customHeight="1" thickBot="1" x14ac:dyDescent="0.45">
      <c r="A24" s="124"/>
      <c r="B24" s="152"/>
      <c r="C24" s="153"/>
      <c r="D24" s="153"/>
      <c r="E24" s="154"/>
      <c r="F24" s="155"/>
      <c r="G24" s="156"/>
      <c r="H24" s="136"/>
      <c r="I24" s="129"/>
    </row>
    <row r="25" spans="1:13" ht="18" customHeight="1" thickTop="1" thickBot="1" x14ac:dyDescent="0.45">
      <c r="A25" s="124"/>
      <c r="B25" s="157"/>
      <c r="C25" s="158" t="s">
        <v>281</v>
      </c>
      <c r="D25" s="158"/>
      <c r="E25" s="159">
        <f>SUM(L15+E21+E23)</f>
        <v>0</v>
      </c>
      <c r="F25" s="160"/>
      <c r="G25" s="161"/>
      <c r="H25" s="134"/>
      <c r="I25" s="129"/>
    </row>
    <row r="26" spans="1:13" ht="6" customHeight="1" thickBot="1" x14ac:dyDescent="0.45">
      <c r="A26" s="124"/>
      <c r="B26" s="134"/>
      <c r="C26" s="162"/>
      <c r="D26" s="162"/>
      <c r="E26" s="147"/>
      <c r="F26" s="147"/>
      <c r="G26" s="147"/>
      <c r="H26" s="134"/>
      <c r="I26" s="129"/>
    </row>
    <row r="27" spans="1:13" ht="30" customHeight="1" x14ac:dyDescent="0.65">
      <c r="A27" s="124"/>
      <c r="B27" s="163"/>
      <c r="C27" s="164" t="s">
        <v>282</v>
      </c>
      <c r="D27" s="164"/>
      <c r="E27" s="165"/>
      <c r="F27" s="166"/>
      <c r="G27" s="134"/>
      <c r="H27" s="134"/>
      <c r="I27" s="129"/>
    </row>
    <row r="28" spans="1:13" ht="4.5" customHeight="1" thickBot="1" x14ac:dyDescent="0.45">
      <c r="A28" s="124"/>
      <c r="B28" s="167"/>
      <c r="C28" s="168"/>
      <c r="D28" s="168"/>
      <c r="E28" s="169"/>
      <c r="F28" s="170"/>
      <c r="G28" s="134"/>
      <c r="H28" s="134"/>
      <c r="I28" s="129"/>
    </row>
    <row r="29" spans="1:13" ht="17.25" customHeight="1" thickBot="1" x14ac:dyDescent="0.45">
      <c r="A29" s="124"/>
      <c r="B29" s="167"/>
      <c r="C29" s="171" t="s">
        <v>271</v>
      </c>
      <c r="D29" s="171"/>
      <c r="E29" s="172"/>
      <c r="F29" s="170"/>
      <c r="G29" s="134"/>
      <c r="H29" s="134" t="s">
        <v>283</v>
      </c>
      <c r="I29" s="137"/>
      <c r="L29" s="137">
        <f>SUM(E29*E33)</f>
        <v>0</v>
      </c>
      <c r="M29" s="173" t="s">
        <v>284</v>
      </c>
    </row>
    <row r="30" spans="1:13" ht="4.5" customHeight="1" thickBot="1" x14ac:dyDescent="0.45">
      <c r="A30" s="124"/>
      <c r="B30" s="167"/>
      <c r="C30" s="171"/>
      <c r="D30" s="171"/>
      <c r="E30" s="174"/>
      <c r="F30" s="170"/>
      <c r="G30" s="134"/>
      <c r="H30" s="134"/>
      <c r="I30" s="129"/>
    </row>
    <row r="31" spans="1:13" ht="17.25" customHeight="1" thickBot="1" x14ac:dyDescent="0.45">
      <c r="A31" s="124"/>
      <c r="B31" s="167"/>
      <c r="C31" s="171" t="s">
        <v>285</v>
      </c>
      <c r="D31" s="171"/>
      <c r="E31" s="175"/>
      <c r="F31" s="170"/>
      <c r="G31" s="134"/>
      <c r="H31" s="134" t="s">
        <v>283</v>
      </c>
      <c r="I31" s="137"/>
      <c r="L31" s="137">
        <f>SUM(E31*E35)</f>
        <v>0</v>
      </c>
      <c r="M31" s="129" t="s">
        <v>286</v>
      </c>
    </row>
    <row r="32" spans="1:13" ht="4.5" customHeight="1" thickBot="1" x14ac:dyDescent="0.45">
      <c r="A32" s="124"/>
      <c r="B32" s="167"/>
      <c r="C32" s="171"/>
      <c r="D32" s="171"/>
      <c r="E32" s="174"/>
      <c r="F32" s="170"/>
      <c r="G32" s="134"/>
      <c r="H32" s="134"/>
      <c r="I32" s="129"/>
    </row>
    <row r="33" spans="1:13" ht="17.25" customHeight="1" thickBot="1" x14ac:dyDescent="0.45">
      <c r="A33" s="124"/>
      <c r="B33" s="167"/>
      <c r="C33" s="171" t="s">
        <v>287</v>
      </c>
      <c r="D33" s="171"/>
      <c r="E33" s="176"/>
      <c r="F33" s="177"/>
      <c r="G33" s="147"/>
      <c r="H33" s="134" t="s">
        <v>288</v>
      </c>
      <c r="I33" s="129"/>
    </row>
    <row r="34" spans="1:13" ht="4.5" customHeight="1" thickBot="1" x14ac:dyDescent="0.45">
      <c r="A34" s="124"/>
      <c r="B34" s="167"/>
      <c r="C34" s="171"/>
      <c r="D34" s="171"/>
      <c r="E34" s="174"/>
      <c r="F34" s="170"/>
      <c r="G34" s="134"/>
      <c r="H34" s="134"/>
      <c r="I34" s="129"/>
    </row>
    <row r="35" spans="1:13" ht="17.25" customHeight="1" thickBot="1" x14ac:dyDescent="0.45">
      <c r="A35" s="124"/>
      <c r="B35" s="167"/>
      <c r="C35" s="171" t="s">
        <v>289</v>
      </c>
      <c r="D35" s="171"/>
      <c r="E35" s="176"/>
      <c r="F35" s="177"/>
      <c r="G35" s="147"/>
      <c r="H35" s="134" t="s">
        <v>288</v>
      </c>
      <c r="I35" s="129"/>
    </row>
    <row r="36" spans="1:13" ht="4.5" customHeight="1" thickBot="1" x14ac:dyDescent="0.45">
      <c r="A36" s="124"/>
      <c r="B36" s="167"/>
      <c r="C36" s="171"/>
      <c r="D36" s="171"/>
      <c r="E36" s="178"/>
      <c r="F36" s="177"/>
      <c r="G36" s="147"/>
      <c r="H36" s="134"/>
      <c r="I36" s="129"/>
    </row>
    <row r="37" spans="1:13" ht="17.25" customHeight="1" thickBot="1" x14ac:dyDescent="0.45">
      <c r="A37" s="124"/>
      <c r="B37" s="167"/>
      <c r="C37" s="171" t="s">
        <v>290</v>
      </c>
      <c r="D37" s="171"/>
      <c r="E37" s="176"/>
      <c r="F37" s="177"/>
      <c r="G37" s="147"/>
      <c r="H37" s="134" t="s">
        <v>288</v>
      </c>
      <c r="I37" s="129"/>
    </row>
    <row r="38" spans="1:13" ht="4.5" customHeight="1" thickBot="1" x14ac:dyDescent="0.45">
      <c r="A38" s="124"/>
      <c r="B38" s="179"/>
      <c r="C38" s="180"/>
      <c r="D38" s="180"/>
      <c r="E38" s="181"/>
      <c r="F38" s="182"/>
      <c r="G38" s="147"/>
      <c r="H38" s="134"/>
      <c r="I38" s="129"/>
    </row>
    <row r="39" spans="1:13" ht="18" customHeight="1" thickTop="1" thickBot="1" x14ac:dyDescent="0.45">
      <c r="A39" s="124"/>
      <c r="B39" s="157"/>
      <c r="C39" s="158" t="s">
        <v>291</v>
      </c>
      <c r="D39" s="158"/>
      <c r="E39" s="183">
        <f>SUM(L29+L31+E37)</f>
        <v>0</v>
      </c>
      <c r="F39" s="184"/>
      <c r="G39" s="185"/>
      <c r="H39" s="134"/>
      <c r="I39" s="129"/>
    </row>
    <row r="40" spans="1:13" ht="6" customHeight="1" thickBot="1" x14ac:dyDescent="0.45">
      <c r="A40" s="124"/>
      <c r="B40" s="134"/>
      <c r="C40" s="134"/>
      <c r="D40" s="134"/>
      <c r="E40" s="134"/>
      <c r="F40" s="134"/>
      <c r="G40" s="134"/>
      <c r="H40" s="134"/>
      <c r="I40" s="129"/>
    </row>
    <row r="41" spans="1:13" ht="30" customHeight="1" x14ac:dyDescent="0.65">
      <c r="A41" s="124"/>
      <c r="B41" s="186"/>
      <c r="C41" s="187" t="s">
        <v>292</v>
      </c>
      <c r="D41" s="187"/>
      <c r="E41" s="188"/>
      <c r="F41" s="189"/>
      <c r="G41" s="134"/>
      <c r="H41" s="134"/>
      <c r="I41" s="129"/>
    </row>
    <row r="42" spans="1:13" ht="4.5" customHeight="1" thickBot="1" x14ac:dyDescent="0.45">
      <c r="A42" s="124"/>
      <c r="B42" s="190"/>
      <c r="C42" s="191"/>
      <c r="D42" s="191"/>
      <c r="E42" s="191"/>
      <c r="F42" s="192"/>
      <c r="G42" s="134"/>
      <c r="H42" s="134"/>
      <c r="I42" s="129"/>
    </row>
    <row r="43" spans="1:13" ht="17.25" customHeight="1" thickBot="1" x14ac:dyDescent="0.45">
      <c r="A43" s="124"/>
      <c r="B43" s="190"/>
      <c r="C43" s="193" t="s">
        <v>293</v>
      </c>
      <c r="D43" s="193"/>
      <c r="E43" s="194"/>
      <c r="F43" s="195"/>
      <c r="G43" s="196"/>
      <c r="H43" s="134" t="s">
        <v>294</v>
      </c>
      <c r="I43" s="137"/>
      <c r="L43" s="197">
        <f>SUM(L15*E43)</f>
        <v>0</v>
      </c>
      <c r="M43" s="198" t="s">
        <v>295</v>
      </c>
    </row>
    <row r="44" spans="1:13" ht="4.5" customHeight="1" thickBot="1" x14ac:dyDescent="0.45">
      <c r="A44" s="124"/>
      <c r="B44" s="190"/>
      <c r="C44" s="193"/>
      <c r="D44" s="193"/>
      <c r="E44" s="193"/>
      <c r="F44" s="192"/>
      <c r="G44" s="134"/>
      <c r="H44" s="134"/>
      <c r="I44" s="129"/>
    </row>
    <row r="45" spans="1:13" ht="17.25" customHeight="1" thickBot="1" x14ac:dyDescent="0.45">
      <c r="A45" s="124"/>
      <c r="B45" s="190"/>
      <c r="C45" s="193" t="s">
        <v>296</v>
      </c>
      <c r="D45" s="193"/>
      <c r="E45" s="199"/>
      <c r="F45" s="200"/>
      <c r="G45" s="147"/>
      <c r="H45" s="134" t="s">
        <v>288</v>
      </c>
      <c r="I45" s="129"/>
    </row>
    <row r="46" spans="1:13" ht="4.5" customHeight="1" thickBot="1" x14ac:dyDescent="0.45">
      <c r="A46" s="124"/>
      <c r="B46" s="201"/>
      <c r="C46" s="202"/>
      <c r="D46" s="202"/>
      <c r="E46" s="203"/>
      <c r="F46" s="204"/>
      <c r="G46" s="147"/>
      <c r="H46" s="134"/>
      <c r="I46" s="129"/>
    </row>
    <row r="47" spans="1:13" ht="18" customHeight="1" thickTop="1" thickBot="1" x14ac:dyDescent="0.45">
      <c r="A47" s="124"/>
      <c r="B47" s="205"/>
      <c r="C47" s="206" t="s">
        <v>297</v>
      </c>
      <c r="D47" s="206"/>
      <c r="E47" s="207">
        <f>SUM(E45+L43)</f>
        <v>0</v>
      </c>
      <c r="F47" s="208"/>
      <c r="G47" s="124"/>
      <c r="H47" s="134"/>
      <c r="I47" s="129"/>
    </row>
    <row r="48" spans="1:13" ht="6" customHeight="1" thickBot="1" x14ac:dyDescent="0.45">
      <c r="A48" s="124"/>
      <c r="B48" s="134"/>
      <c r="C48" s="134"/>
      <c r="D48" s="134"/>
      <c r="E48" s="209"/>
      <c r="F48" s="209"/>
      <c r="G48" s="209"/>
      <c r="H48" s="123"/>
      <c r="I48" s="129"/>
    </row>
    <row r="49" spans="1:9" ht="34.5" customHeight="1" thickBot="1" x14ac:dyDescent="0.9">
      <c r="A49" s="124"/>
      <c r="B49" s="210"/>
      <c r="C49" s="211" t="s">
        <v>1</v>
      </c>
      <c r="D49" s="603">
        <f>+SUM(E25+E39+E47)</f>
        <v>0</v>
      </c>
      <c r="E49" s="603"/>
      <c r="F49" s="604"/>
      <c r="G49" s="212"/>
      <c r="H49" s="134"/>
      <c r="I49" s="213"/>
    </row>
  </sheetData>
  <mergeCells count="7">
    <mergeCell ref="D49:F49"/>
    <mergeCell ref="B1:I1"/>
    <mergeCell ref="C2:D3"/>
    <mergeCell ref="H2:I2"/>
    <mergeCell ref="C5:D5"/>
    <mergeCell ref="C7:D7"/>
    <mergeCell ref="C9:D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5"/>
  <sheetViews>
    <sheetView workbookViewId="0">
      <selection activeCell="A2" sqref="A2"/>
    </sheetView>
  </sheetViews>
  <sheetFormatPr defaultRowHeight="12.5" x14ac:dyDescent="0.25"/>
  <cols>
    <col min="2" max="2" width="10.36328125" customWidth="1"/>
  </cols>
  <sheetData>
    <row r="3" spans="1:2" x14ac:dyDescent="0.25">
      <c r="A3" s="223">
        <v>0</v>
      </c>
      <c r="B3" s="80" t="s">
        <v>23</v>
      </c>
    </row>
    <row r="4" spans="1:2" x14ac:dyDescent="0.25">
      <c r="A4" s="223">
        <v>0</v>
      </c>
      <c r="B4" s="80" t="s">
        <v>334</v>
      </c>
    </row>
    <row r="5" spans="1:2" x14ac:dyDescent="0.25">
      <c r="A5" s="223"/>
      <c r="B5" s="8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CAB</vt:lpstr>
      <vt:lpstr>DATA1</vt:lpstr>
      <vt:lpstr>DATA2</vt:lpstr>
      <vt:lpstr>DATA3</vt:lpstr>
      <vt:lpstr>Retail Quote</vt:lpstr>
      <vt:lpstr>UP</vt:lpstr>
      <vt:lpstr>apple</vt:lpstr>
      <vt:lpstr>Classic_Knotty_Alder</vt:lpstr>
      <vt:lpstr>DATA3!Knotty_Alder_Natural_</vt:lpstr>
      <vt:lpstr>Knotty_Alder_Painted</vt:lpstr>
      <vt:lpstr>CAB!Print_Area</vt:lpstr>
      <vt:lpstr>DATA3!Print_Area</vt:lpstr>
      <vt:lpstr>DATA3!Select_Wood</vt:lpstr>
      <vt:lpstr>DATA3!Shaker_KA_Kodiak_</vt:lpstr>
      <vt:lpstr>Shaker_KA_Painted</vt:lpstr>
      <vt:lpstr>Shaker_Knotty_Alder</vt:lpstr>
      <vt:lpstr>Shaker_Maple</vt:lpstr>
      <vt:lpstr>Shaker_Maple_Aspire_Painted</vt:lpstr>
      <vt:lpstr>Shaker_White_Birch</vt:lpstr>
      <vt:lpstr>Winter_Haven_Birch</vt:lpstr>
      <vt:lpstr>DATA3!Wood</vt:lpstr>
    </vt:vector>
  </TitlesOfParts>
  <Company>Midwest Floor Coverings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Hyde</dc:creator>
  <cp:lastModifiedBy>Richard Johnson</cp:lastModifiedBy>
  <cp:lastPrinted>2016-02-09T21:49:27Z</cp:lastPrinted>
  <dcterms:created xsi:type="dcterms:W3CDTF">2004-01-18T23:32:20Z</dcterms:created>
  <dcterms:modified xsi:type="dcterms:W3CDTF">2019-02-13T18:54:10Z</dcterms:modified>
</cp:coreProperties>
</file>