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defaultThemeVersion="124226"/>
  <mc:AlternateContent xmlns:mc="http://schemas.openxmlformats.org/markup-compatibility/2006">
    <mc:Choice Requires="x15">
      <x15ac:absPath xmlns:x15ac="http://schemas.microsoft.com/office/spreadsheetml/2010/11/ac" url="C:\Users\richardj\Desktop\Current Projects\Cabinet Pricing Programs\Urbana Pricing Program\"/>
    </mc:Choice>
  </mc:AlternateContent>
  <bookViews>
    <workbookView xWindow="0" yWindow="0" windowWidth="23040" windowHeight="8130" tabRatio="614"/>
  </bookViews>
  <sheets>
    <sheet name="CAB" sheetId="93" r:id="rId1"/>
    <sheet name="DATA1" sheetId="89" state="hidden" r:id="rId2"/>
    <sheet name="DATA2" sheetId="90" state="hidden" r:id="rId3"/>
    <sheet name="DATA3" sheetId="96" state="hidden" r:id="rId4"/>
    <sheet name="Retail Quote" sheetId="94" state="hidden" r:id="rId5"/>
    <sheet name="UP" sheetId="100" state="hidden" r:id="rId6"/>
  </sheets>
  <externalReferences>
    <externalReference r:id="rId7"/>
  </externalReferences>
  <definedNames>
    <definedName name="apple">DATA3!$AX$10:$AX$11</definedName>
    <definedName name="Classic_Knotty_Alder">DATA3!$CS$10:$CS$11</definedName>
    <definedName name="Knotty_Alder_Natural_" localSheetId="3">DATA3!$CV$10</definedName>
    <definedName name="Knotty_Alder_Natural_">CAB!#REF!</definedName>
    <definedName name="Knotty_Alder_Painted">DATA3!$CZ$10:$CZ$27</definedName>
    <definedName name="_xlnm.Print_Area" localSheetId="0">CAB!$A$1:$AP$59</definedName>
    <definedName name="_xlnm.Print_Area" localSheetId="3">DATA3!$A$1:$AL$65</definedName>
    <definedName name="_xlnm.Print_Titles" localSheetId="2">DATA2!#REF!</definedName>
    <definedName name="Select_Wood" localSheetId="3">DATA3!$DT$9:$DT$10</definedName>
    <definedName name="Select_Wood">CAB!#REF!</definedName>
    <definedName name="Shaker_KA_Kodiak_" localSheetId="3">DATA3!$CJ$10</definedName>
    <definedName name="Shaker_KA_Painted">DATA3!$CN$10:$CN$24</definedName>
    <definedName name="Shaker_Knotty_Alder">DATA3!$CG$10:$CG$11</definedName>
    <definedName name="Shaker_Maple">DATA3!$DE$10:$DE$11</definedName>
    <definedName name="Shaker_Maple_Aspire_">CAB!#REF!</definedName>
    <definedName name="Shaker_Maple_Aspire_Painted">DATA3!$DN$10:$DN$24</definedName>
    <definedName name="Shaker_White_Birch">DATA3!$DE$10</definedName>
    <definedName name="Vegetable" localSheetId="3">#REF!</definedName>
    <definedName name="Vegetable">#REF!</definedName>
    <definedName name="Winter_Haven_Birch">DATA3!$DT$10</definedName>
    <definedName name="Wood" localSheetId="3">DATA3!$AU$9:$AU$12</definedName>
    <definedName name="Wood">CAB!#REF!</definedName>
  </definedNames>
  <calcPr calcId="152511"/>
</workbook>
</file>

<file path=xl/calcChain.xml><?xml version="1.0" encoding="utf-8"?>
<calcChain xmlns="http://schemas.openxmlformats.org/spreadsheetml/2006/main">
  <c r="AP79" i="96" l="1"/>
  <c r="AP75" i="96"/>
  <c r="AP74" i="96"/>
  <c r="AP71" i="96"/>
  <c r="AP70" i="96"/>
  <c r="AP59" i="96"/>
  <c r="AP55" i="96"/>
  <c r="AP54" i="96"/>
  <c r="AP43" i="96"/>
  <c r="AP39" i="96"/>
  <c r="AP38" i="96"/>
  <c r="AJ53" i="93"/>
  <c r="AI53" i="93"/>
  <c r="AJ52" i="93"/>
  <c r="AI52" i="93"/>
  <c r="AJ51" i="93"/>
  <c r="AI51" i="93"/>
  <c r="AJ50" i="93"/>
  <c r="AI50" i="93"/>
  <c r="AJ49" i="93"/>
  <c r="AI49" i="93"/>
  <c r="AJ48" i="93"/>
  <c r="AI48" i="93"/>
  <c r="AJ47" i="93"/>
  <c r="AI47" i="93"/>
  <c r="AJ46" i="93"/>
  <c r="AI46" i="93"/>
  <c r="AJ45" i="93"/>
  <c r="AI45" i="93"/>
  <c r="AJ44" i="93"/>
  <c r="AI44" i="93"/>
  <c r="AJ43" i="93"/>
  <c r="AI43" i="93"/>
  <c r="AJ42" i="93"/>
  <c r="AI42" i="93"/>
  <c r="AJ41" i="93"/>
  <c r="AI41" i="93"/>
  <c r="AJ40" i="93"/>
  <c r="AI40" i="93"/>
  <c r="AJ39" i="93"/>
  <c r="AI39" i="93"/>
  <c r="AJ38" i="93"/>
  <c r="AI38" i="93"/>
  <c r="AJ37" i="93"/>
  <c r="AI37" i="93"/>
  <c r="AJ36" i="93"/>
  <c r="AI36" i="93"/>
  <c r="AJ35" i="93"/>
  <c r="AI35" i="93"/>
  <c r="AJ34" i="93"/>
  <c r="AI34" i="93"/>
  <c r="AJ33" i="93"/>
  <c r="AI33" i="93"/>
  <c r="AJ32" i="93"/>
  <c r="AI32" i="93"/>
  <c r="AJ31" i="93"/>
  <c r="AI31" i="93"/>
  <c r="AJ30" i="93"/>
  <c r="AC53" i="93"/>
  <c r="AK53" i="93" s="1"/>
  <c r="AC52" i="93"/>
  <c r="AK52" i="93" s="1"/>
  <c r="AC51" i="93"/>
  <c r="AK51" i="93" s="1"/>
  <c r="AC50" i="93"/>
  <c r="AK50" i="93" s="1"/>
  <c r="AC49" i="93"/>
  <c r="AK49" i="93" s="1"/>
  <c r="AC48" i="93"/>
  <c r="AK48" i="93" s="1"/>
  <c r="AC47" i="93"/>
  <c r="AK47" i="93" s="1"/>
  <c r="AC46" i="93"/>
  <c r="AK46" i="93" s="1"/>
  <c r="AC45" i="93"/>
  <c r="AK45" i="93" s="1"/>
  <c r="AC44" i="93"/>
  <c r="AK44" i="93" s="1"/>
  <c r="AC43" i="93"/>
  <c r="AK43" i="93" s="1"/>
  <c r="AC42" i="93"/>
  <c r="AK42" i="93" s="1"/>
  <c r="AC41" i="93"/>
  <c r="AK41" i="93" s="1"/>
  <c r="AC40" i="93"/>
  <c r="AK40" i="93" s="1"/>
  <c r="AC39" i="93"/>
  <c r="AK39" i="93" s="1"/>
  <c r="AC38" i="93"/>
  <c r="AK38" i="93" s="1"/>
  <c r="AC37" i="93"/>
  <c r="AK37" i="93" s="1"/>
  <c r="AC36" i="93"/>
  <c r="AK36" i="93" s="1"/>
  <c r="AC35" i="93"/>
  <c r="AK35" i="93" s="1"/>
  <c r="AC34" i="93"/>
  <c r="AK34" i="93" s="1"/>
  <c r="AC33" i="93"/>
  <c r="AK33" i="93" s="1"/>
  <c r="AC32" i="93"/>
  <c r="AK32" i="93" s="1"/>
  <c r="AC31" i="93"/>
  <c r="AK31" i="93" s="1"/>
  <c r="AC30" i="93"/>
  <c r="AK30" i="93" s="1"/>
  <c r="E23" i="93"/>
  <c r="AP36" i="96" s="1"/>
  <c r="AC29" i="93"/>
  <c r="AI29" i="93" s="1"/>
  <c r="K57" i="93"/>
  <c r="M57" i="93" s="1"/>
  <c r="K56" i="93"/>
  <c r="M56" i="93" s="1"/>
  <c r="K55" i="93"/>
  <c r="M55" i="93" s="1"/>
  <c r="K54" i="93"/>
  <c r="M54" i="93" s="1"/>
  <c r="K53" i="93"/>
  <c r="M53" i="93" s="1"/>
  <c r="K52" i="93"/>
  <c r="M52" i="93" s="1"/>
  <c r="K51" i="93"/>
  <c r="M51" i="93" s="1"/>
  <c r="K50" i="93"/>
  <c r="M50" i="93" s="1"/>
  <c r="K49" i="93"/>
  <c r="M49" i="93" s="1"/>
  <c r="K48" i="93"/>
  <c r="M48" i="93" s="1"/>
  <c r="K47" i="93"/>
  <c r="M47" i="93" s="1"/>
  <c r="K46" i="93"/>
  <c r="M46" i="93" s="1"/>
  <c r="K45" i="93"/>
  <c r="M45" i="93" s="1"/>
  <c r="K44" i="93"/>
  <c r="M44" i="93" s="1"/>
  <c r="K43" i="93"/>
  <c r="M43" i="93" s="1"/>
  <c r="K42" i="93"/>
  <c r="M42" i="93" s="1"/>
  <c r="K41" i="93"/>
  <c r="M41" i="93" s="1"/>
  <c r="K40" i="93"/>
  <c r="M40" i="93" s="1"/>
  <c r="K39" i="93"/>
  <c r="M39" i="93" s="1"/>
  <c r="K38" i="93"/>
  <c r="M38" i="93" s="1"/>
  <c r="K37" i="93"/>
  <c r="M37" i="93" s="1"/>
  <c r="K36" i="93"/>
  <c r="M36" i="93" s="1"/>
  <c r="K35" i="93"/>
  <c r="M35" i="93" s="1"/>
  <c r="K34" i="93"/>
  <c r="M34" i="93" s="1"/>
  <c r="K33" i="93"/>
  <c r="M33" i="93" s="1"/>
  <c r="K32" i="93"/>
  <c r="M32" i="93" s="1"/>
  <c r="K31" i="93"/>
  <c r="M31" i="93" s="1"/>
  <c r="K30" i="93"/>
  <c r="M30" i="93" s="1"/>
  <c r="K29" i="93"/>
  <c r="M29" i="93" s="1"/>
  <c r="K28" i="93"/>
  <c r="M28" i="93" s="1"/>
  <c r="K27" i="93"/>
  <c r="M27" i="93" s="1"/>
  <c r="K26" i="93"/>
  <c r="M26" i="93" s="1"/>
  <c r="E57" i="93"/>
  <c r="E56" i="93"/>
  <c r="E55" i="93"/>
  <c r="E54" i="93"/>
  <c r="E53" i="93"/>
  <c r="E52" i="93"/>
  <c r="AP65" i="96" s="1"/>
  <c r="E51" i="93"/>
  <c r="AP64" i="96" s="1"/>
  <c r="E50" i="93"/>
  <c r="AP63" i="96" s="1"/>
  <c r="E49" i="93"/>
  <c r="AP62" i="96" s="1"/>
  <c r="E48" i="93"/>
  <c r="AP61" i="96" s="1"/>
  <c r="E47" i="93"/>
  <c r="AP60" i="96" s="1"/>
  <c r="E46" i="93"/>
  <c r="E45" i="93"/>
  <c r="AP58" i="96" s="1"/>
  <c r="E44" i="93"/>
  <c r="AP57" i="96" s="1"/>
  <c r="E43" i="93"/>
  <c r="AP56" i="96" s="1"/>
  <c r="E42" i="93"/>
  <c r="E41" i="93"/>
  <c r="E40" i="93"/>
  <c r="AP53" i="96" s="1"/>
  <c r="E39" i="93"/>
  <c r="AP52" i="96" s="1"/>
  <c r="E38" i="93"/>
  <c r="AP51" i="96" s="1"/>
  <c r="E37" i="93"/>
  <c r="AP50" i="96" s="1"/>
  <c r="E36" i="93"/>
  <c r="AP49" i="96" s="1"/>
  <c r="E35" i="93"/>
  <c r="AP48" i="96" s="1"/>
  <c r="E34" i="93"/>
  <c r="AP47" i="96" s="1"/>
  <c r="E33" i="93"/>
  <c r="AP46" i="96" s="1"/>
  <c r="E32" i="93"/>
  <c r="AP45" i="96" s="1"/>
  <c r="E31" i="93"/>
  <c r="AP44" i="96" s="1"/>
  <c r="E30" i="93"/>
  <c r="E29" i="93"/>
  <c r="AP42" i="96" s="1"/>
  <c r="E28" i="93"/>
  <c r="AP41" i="96" s="1"/>
  <c r="E27" i="93"/>
  <c r="AP40" i="96" s="1"/>
  <c r="E26" i="93"/>
  <c r="E25" i="93"/>
  <c r="K25" i="93" s="1"/>
  <c r="M25" i="93" s="1"/>
  <c r="E24" i="93"/>
  <c r="K24" i="93" s="1"/>
  <c r="M24" i="93" s="1"/>
  <c r="AP80" i="96" l="1"/>
  <c r="AP76" i="96"/>
  <c r="AP82" i="96"/>
  <c r="AP37" i="96"/>
  <c r="AP72" i="96"/>
  <c r="AP78" i="96"/>
  <c r="AP83" i="96"/>
  <c r="AI30" i="93"/>
  <c r="AP68" i="96"/>
  <c r="K23" i="93"/>
  <c r="M23" i="93" s="1"/>
  <c r="AP67" i="96"/>
  <c r="AP69" i="96"/>
  <c r="AP73" i="96"/>
  <c r="AP77" i="96"/>
  <c r="AP81" i="96"/>
  <c r="AK29" i="93"/>
  <c r="AJ29" i="93"/>
  <c r="AM31" i="93"/>
  <c r="AM30" i="93"/>
  <c r="AM29" i="93"/>
  <c r="E44" i="94" l="1"/>
  <c r="AM32" i="93" l="1"/>
  <c r="AM34" i="93"/>
  <c r="AM35" i="93"/>
  <c r="AM36" i="93"/>
  <c r="AM37" i="93"/>
  <c r="AM38" i="93"/>
  <c r="AM39" i="93"/>
  <c r="O27" i="93"/>
  <c r="O28" i="93"/>
  <c r="O29" i="93"/>
  <c r="O30" i="93"/>
  <c r="O31" i="93"/>
  <c r="O32" i="93"/>
  <c r="O33" i="93"/>
  <c r="O34" i="93"/>
  <c r="O35" i="93"/>
  <c r="O36" i="93"/>
  <c r="O37" i="93"/>
  <c r="O38" i="93"/>
  <c r="O39" i="93"/>
  <c r="O40" i="93"/>
  <c r="O41" i="93"/>
  <c r="O42" i="93"/>
  <c r="O43" i="93"/>
  <c r="O44" i="93"/>
  <c r="O45" i="93"/>
  <c r="O46" i="93"/>
  <c r="O47" i="93"/>
  <c r="O48" i="93"/>
  <c r="O49" i="93"/>
  <c r="O50" i="93"/>
  <c r="O51" i="93"/>
  <c r="O52" i="93"/>
  <c r="O53" i="93"/>
  <c r="O54" i="93"/>
  <c r="O55" i="93"/>
  <c r="O56" i="93"/>
  <c r="O57" i="93"/>
  <c r="AM33" i="93" l="1"/>
  <c r="O24" i="93"/>
  <c r="P53" i="93" l="1"/>
  <c r="Q53" i="93"/>
  <c r="P57" i="93"/>
  <c r="Q57" i="93"/>
  <c r="P54" i="93"/>
  <c r="Q54" i="93"/>
  <c r="P51" i="93"/>
  <c r="Q51" i="93"/>
  <c r="P55" i="93"/>
  <c r="Q55" i="93"/>
  <c r="Q52" i="93"/>
  <c r="P52" i="93"/>
  <c r="Q56" i="93"/>
  <c r="P56" i="93"/>
  <c r="O23" i="93" l="1"/>
  <c r="AR37" i="96" l="1"/>
  <c r="O26" i="93" l="1"/>
  <c r="AR38" i="96"/>
  <c r="O25" i="93"/>
  <c r="CN32" i="96" l="1"/>
  <c r="CN33" i="96"/>
  <c r="CN34" i="96"/>
  <c r="CN35" i="96"/>
  <c r="CN36" i="96"/>
  <c r="CN37" i="96"/>
  <c r="CN38" i="96"/>
  <c r="CN39" i="96"/>
  <c r="CN40" i="96"/>
  <c r="CN41" i="96"/>
  <c r="CN42" i="96"/>
  <c r="CN43" i="96"/>
  <c r="CN44" i="96"/>
  <c r="CN45" i="96"/>
  <c r="CN46" i="96"/>
  <c r="CN31" i="96"/>
  <c r="CZ32" i="96"/>
  <c r="CZ33" i="96"/>
  <c r="CZ34" i="96"/>
  <c r="CZ35" i="96"/>
  <c r="CZ36" i="96"/>
  <c r="CZ37" i="96"/>
  <c r="CZ38" i="96"/>
  <c r="CZ39" i="96"/>
  <c r="CZ40" i="96"/>
  <c r="CZ41" i="96"/>
  <c r="CZ42" i="96"/>
  <c r="CZ43" i="96"/>
  <c r="CZ44" i="96"/>
  <c r="CZ45" i="96"/>
  <c r="CZ46" i="96"/>
  <c r="CZ31" i="96"/>
  <c r="G26" i="96" l="1"/>
  <c r="AR80" i="96" l="1"/>
  <c r="AR81" i="96"/>
  <c r="AR82" i="96"/>
  <c r="AR83" i="96"/>
  <c r="AR47" i="96"/>
  <c r="AR48" i="96"/>
  <c r="AR49" i="96"/>
  <c r="AR50" i="96"/>
  <c r="AR51" i="96"/>
  <c r="AR52" i="96"/>
  <c r="AR53" i="96"/>
  <c r="AR54" i="96"/>
  <c r="AR55" i="96"/>
  <c r="AR56" i="96"/>
  <c r="AR57" i="96"/>
  <c r="AR58" i="96"/>
  <c r="AR59" i="96"/>
  <c r="AR60" i="96"/>
  <c r="AR61" i="96"/>
  <c r="AR62" i="96"/>
  <c r="AR63" i="96"/>
  <c r="AR64" i="96"/>
  <c r="AR65" i="96"/>
  <c r="AM42" i="93" l="1"/>
  <c r="AM43" i="93"/>
  <c r="AM44" i="93"/>
  <c r="AM45" i="93"/>
  <c r="AM46" i="93"/>
  <c r="AM47" i="93"/>
  <c r="AM48" i="93"/>
  <c r="AM49" i="93"/>
  <c r="AM50" i="93"/>
  <c r="AM51" i="93"/>
  <c r="AM52" i="93"/>
  <c r="AM53" i="93"/>
  <c r="AH54" i="93" l="1"/>
  <c r="J58" i="93"/>
  <c r="E11" i="94" l="1"/>
  <c r="Q19" i="93"/>
  <c r="AS23" i="96" l="1"/>
  <c r="Q24" i="96" s="1"/>
  <c r="AZ22" i="96"/>
  <c r="AZ20" i="96"/>
  <c r="K95" i="96"/>
  <c r="N95" i="96" s="1"/>
  <c r="Q95" i="96" s="1"/>
  <c r="K94" i="96"/>
  <c r="N94" i="96" s="1"/>
  <c r="Q94" i="96" s="1"/>
  <c r="K93" i="96"/>
  <c r="N93" i="96" s="1"/>
  <c r="Q93" i="96" s="1"/>
  <c r="K92" i="96"/>
  <c r="N92" i="96" s="1"/>
  <c r="Q92" i="96" s="1"/>
  <c r="K91" i="96"/>
  <c r="N91" i="96" s="1"/>
  <c r="Q91" i="96" s="1"/>
  <c r="K90" i="96"/>
  <c r="N90" i="96" s="1"/>
  <c r="Q90" i="96" s="1"/>
  <c r="K89" i="96"/>
  <c r="N89" i="96" s="1"/>
  <c r="Q89" i="96" s="1"/>
  <c r="K88" i="96"/>
  <c r="N88" i="96" s="1"/>
  <c r="Q88" i="96" s="1"/>
  <c r="K87" i="96"/>
  <c r="N87" i="96" s="1"/>
  <c r="Q87" i="96" s="1"/>
  <c r="K86" i="96"/>
  <c r="N86" i="96" s="1"/>
  <c r="Q86" i="96" s="1"/>
  <c r="K85" i="96"/>
  <c r="N85" i="96" s="1"/>
  <c r="Q85" i="96" s="1"/>
  <c r="K84" i="96"/>
  <c r="N84" i="96" s="1"/>
  <c r="Q84" i="96" s="1"/>
  <c r="K83" i="96"/>
  <c r="N83" i="96" s="1"/>
  <c r="Q83" i="96" s="1"/>
  <c r="K82" i="96"/>
  <c r="N82" i="96" s="1"/>
  <c r="Q82" i="96" s="1"/>
  <c r="K81" i="96"/>
  <c r="N81" i="96" s="1"/>
  <c r="Q81" i="96" s="1"/>
  <c r="K80" i="96"/>
  <c r="N80" i="96" s="1"/>
  <c r="Q80" i="96" s="1"/>
  <c r="K79" i="96"/>
  <c r="N79" i="96" s="1"/>
  <c r="Q79" i="96" s="1"/>
  <c r="K78" i="96"/>
  <c r="N78" i="96" s="1"/>
  <c r="Q78" i="96" s="1"/>
  <c r="K77" i="96"/>
  <c r="N77" i="96" s="1"/>
  <c r="Q77" i="96" s="1"/>
  <c r="K76" i="96"/>
  <c r="N76" i="96" s="1"/>
  <c r="Q76" i="96" s="1"/>
  <c r="K75" i="96"/>
  <c r="N75" i="96" s="1"/>
  <c r="Q75" i="96" s="1"/>
  <c r="K74" i="96"/>
  <c r="N74" i="96" s="1"/>
  <c r="Q74" i="96" s="1"/>
  <c r="K73" i="96"/>
  <c r="N73" i="96" s="1"/>
  <c r="Q73" i="96" s="1"/>
  <c r="K72" i="96"/>
  <c r="N72" i="96" s="1"/>
  <c r="Q72" i="96" s="1"/>
  <c r="K71" i="96"/>
  <c r="N71" i="96" s="1"/>
  <c r="Q71" i="96" s="1"/>
  <c r="K70" i="96"/>
  <c r="N70" i="96" s="1"/>
  <c r="Q70" i="96" s="1"/>
  <c r="K69" i="96"/>
  <c r="N69" i="96" s="1"/>
  <c r="Q69" i="96" s="1"/>
  <c r="K68" i="96"/>
  <c r="N68" i="96" s="1"/>
  <c r="Q68" i="96" s="1"/>
  <c r="K67" i="96"/>
  <c r="N67" i="96" s="1"/>
  <c r="Q67" i="96" s="1"/>
  <c r="Q66" i="96"/>
  <c r="J66" i="96"/>
  <c r="I30" i="96" s="1"/>
  <c r="AJ65" i="96"/>
  <c r="AJ64" i="96"/>
  <c r="AJ63" i="96"/>
  <c r="AJ62" i="96"/>
  <c r="AJ61" i="96"/>
  <c r="AJ60" i="96"/>
  <c r="AJ59" i="96"/>
  <c r="AJ58" i="96"/>
  <c r="AJ57" i="96"/>
  <c r="AJ56" i="96"/>
  <c r="AD53" i="96"/>
  <c r="W27" i="96" s="1"/>
  <c r="AA53" i="96"/>
  <c r="AB32" i="96"/>
  <c r="BO20" i="96"/>
  <c r="BO18" i="96"/>
  <c r="L28" i="94"/>
  <c r="L26" i="94"/>
  <c r="L20" i="94"/>
  <c r="E36" i="94" l="1"/>
  <c r="W22" i="96"/>
  <c r="N34" i="96"/>
  <c r="X33" i="96"/>
  <c r="AY34" i="96"/>
  <c r="AY48" i="96" s="1"/>
  <c r="AU23" i="96"/>
  <c r="AU31" i="96"/>
  <c r="AU32" i="96" s="1"/>
  <c r="AU33" i="96" s="1"/>
  <c r="W29" i="96"/>
  <c r="AY45" i="96" l="1"/>
  <c r="AY49" i="96"/>
  <c r="AY43" i="96"/>
  <c r="AY52" i="96"/>
  <c r="AY44" i="96"/>
  <c r="AY46" i="96"/>
  <c r="AY50" i="96"/>
  <c r="AY36" i="96"/>
  <c r="AY51" i="96"/>
  <c r="AY41" i="96"/>
  <c r="AY37" i="96"/>
  <c r="AY38" i="96"/>
  <c r="AY40" i="96"/>
  <c r="AY47" i="96"/>
  <c r="AY42" i="96"/>
  <c r="AY39" i="96"/>
  <c r="K28" i="96"/>
  <c r="E42" i="96" l="1"/>
  <c r="AH51" i="96"/>
  <c r="Y64" i="96"/>
  <c r="AH49" i="96"/>
  <c r="AH61" i="96"/>
  <c r="E63" i="96"/>
  <c r="AH56" i="96"/>
  <c r="M54" i="96"/>
  <c r="S54" i="96" s="1"/>
  <c r="AF47" i="96"/>
  <c r="BB47" i="96" s="1"/>
  <c r="M45" i="96"/>
  <c r="Q45" i="96" s="1"/>
  <c r="M44" i="96"/>
  <c r="S44" i="96" s="1"/>
  <c r="M40" i="96"/>
  <c r="P40" i="96" s="1"/>
  <c r="AF39" i="96"/>
  <c r="BB39" i="96" s="1"/>
  <c r="M36" i="96"/>
  <c r="T36" i="96" s="1"/>
  <c r="AR78" i="96" l="1"/>
  <c r="AM40" i="93"/>
  <c r="BB56" i="96"/>
  <c r="BC56" i="96" s="1"/>
  <c r="BD56" i="96" s="1"/>
  <c r="R36" i="96"/>
  <c r="AJ39" i="96"/>
  <c r="AJ47" i="96"/>
  <c r="Q36" i="96"/>
  <c r="S36" i="96"/>
  <c r="R40" i="96"/>
  <c r="P36" i="96"/>
  <c r="P44" i="96"/>
  <c r="Q54" i="96"/>
  <c r="BB74" i="96"/>
  <c r="R54" i="96"/>
  <c r="P54" i="96"/>
  <c r="T54" i="96"/>
  <c r="E37" i="96"/>
  <c r="E58" i="96"/>
  <c r="Y46" i="96"/>
  <c r="Y50" i="96"/>
  <c r="AG38" i="96"/>
  <c r="E41" i="96"/>
  <c r="Y51" i="96"/>
  <c r="AG49" i="96"/>
  <c r="AG41" i="96"/>
  <c r="Y36" i="96"/>
  <c r="AH50" i="96"/>
  <c r="E45" i="96"/>
  <c r="E50" i="96"/>
  <c r="Y60" i="96"/>
  <c r="Y65" i="96"/>
  <c r="AH63" i="96"/>
  <c r="E56" i="96"/>
  <c r="AG51" i="96"/>
  <c r="AH60" i="96"/>
  <c r="AH64" i="96"/>
  <c r="E52" i="96"/>
  <c r="E54" i="96"/>
  <c r="Y56" i="96"/>
  <c r="AH45" i="96"/>
  <c r="Y42" i="96"/>
  <c r="AG39" i="96"/>
  <c r="Y47" i="96"/>
  <c r="AH59" i="96"/>
  <c r="E36" i="96"/>
  <c r="Y59" i="96"/>
  <c r="Y63" i="96"/>
  <c r="E53" i="96"/>
  <c r="Y62" i="96"/>
  <c r="E43" i="96"/>
  <c r="AH58" i="96"/>
  <c r="Y61" i="96"/>
  <c r="Y40" i="96"/>
  <c r="AH57" i="96"/>
  <c r="AG50" i="96"/>
  <c r="Y39" i="96"/>
  <c r="E61" i="96"/>
  <c r="Y52" i="96"/>
  <c r="E62" i="96"/>
  <c r="AG37" i="96"/>
  <c r="E65" i="96"/>
  <c r="AG52" i="96"/>
  <c r="AH42" i="96"/>
  <c r="AH62" i="96"/>
  <c r="E51" i="96"/>
  <c r="Y57" i="96"/>
  <c r="Y45" i="96"/>
  <c r="AG43" i="96"/>
  <c r="AH36" i="96"/>
  <c r="E46" i="96"/>
  <c r="AG42" i="96"/>
  <c r="AG46" i="96"/>
  <c r="AH48" i="96"/>
  <c r="AH43" i="96"/>
  <c r="Y38" i="96"/>
  <c r="Y41" i="96"/>
  <c r="AG40" i="96"/>
  <c r="E48" i="96"/>
  <c r="M37" i="96"/>
  <c r="M61" i="96"/>
  <c r="M38" i="96"/>
  <c r="M52" i="96"/>
  <c r="AF51" i="96"/>
  <c r="AF37" i="96"/>
  <c r="E57" i="96"/>
  <c r="Y44" i="96"/>
  <c r="AH65" i="96"/>
  <c r="AH39" i="96"/>
  <c r="Y48" i="96"/>
  <c r="AH46" i="96"/>
  <c r="E64" i="96"/>
  <c r="AH44" i="96"/>
  <c r="AH37" i="96"/>
  <c r="E40" i="96"/>
  <c r="E59" i="96"/>
  <c r="AY31" i="96"/>
  <c r="AZ32" i="96" s="1"/>
  <c r="E28" i="96" s="1"/>
  <c r="M42" i="96"/>
  <c r="M55" i="96"/>
  <c r="M58" i="96"/>
  <c r="M60" i="96"/>
  <c r="M48" i="96"/>
  <c r="AH38" i="96"/>
  <c r="AG44" i="96"/>
  <c r="AG45" i="96"/>
  <c r="AH52" i="96"/>
  <c r="Y58" i="96"/>
  <c r="AG47" i="96"/>
  <c r="AG36" i="96"/>
  <c r="E55" i="96"/>
  <c r="M46" i="96"/>
  <c r="M57" i="96"/>
  <c r="M50" i="96"/>
  <c r="M39" i="96"/>
  <c r="AF38" i="96"/>
  <c r="M56" i="96"/>
  <c r="M59" i="96"/>
  <c r="AF41" i="96"/>
  <c r="AF49" i="96"/>
  <c r="AF43" i="96"/>
  <c r="AF52" i="96"/>
  <c r="M49" i="96"/>
  <c r="M65" i="96"/>
  <c r="M62" i="96"/>
  <c r="AF46" i="96"/>
  <c r="AF44" i="96"/>
  <c r="AF48" i="96"/>
  <c r="Y43" i="96"/>
  <c r="E49" i="96"/>
  <c r="Y37" i="96"/>
  <c r="AH40" i="96"/>
  <c r="E44" i="96"/>
  <c r="M63" i="96"/>
  <c r="M43" i="96"/>
  <c r="AF40" i="96"/>
  <c r="M53" i="96"/>
  <c r="AF45" i="96"/>
  <c r="M47" i="96"/>
  <c r="M64" i="96"/>
  <c r="E47" i="96"/>
  <c r="E60" i="96"/>
  <c r="AG48" i="96"/>
  <c r="Q40" i="96"/>
  <c r="S40" i="96"/>
  <c r="BB60" i="96"/>
  <c r="R44" i="96"/>
  <c r="BB64" i="96"/>
  <c r="T44" i="96"/>
  <c r="BB65" i="96"/>
  <c r="R45" i="96"/>
  <c r="S45" i="96"/>
  <c r="T45" i="96"/>
  <c r="P45" i="96"/>
  <c r="AF36" i="96"/>
  <c r="M41" i="96"/>
  <c r="AF50" i="96"/>
  <c r="M51" i="96"/>
  <c r="T40" i="96"/>
  <c r="AF42" i="96"/>
  <c r="Q44" i="96"/>
  <c r="Y49" i="96"/>
  <c r="E39" i="96"/>
  <c r="AH47" i="96"/>
  <c r="AH41" i="96"/>
  <c r="E38" i="96"/>
  <c r="AR46" i="96" l="1"/>
  <c r="AR45" i="96"/>
  <c r="AR44" i="96"/>
  <c r="AR43" i="96"/>
  <c r="AR41" i="96"/>
  <c r="AR79" i="96"/>
  <c r="AM41" i="93"/>
  <c r="AR77" i="96"/>
  <c r="AR76" i="96"/>
  <c r="AR75" i="96"/>
  <c r="AR74" i="96"/>
  <c r="AR73" i="96"/>
  <c r="AR72" i="96"/>
  <c r="AR71" i="96"/>
  <c r="AR70" i="96"/>
  <c r="AR42" i="96"/>
  <c r="AR39" i="96"/>
  <c r="AR40" i="96"/>
  <c r="AR36" i="96"/>
  <c r="AR69" i="96"/>
  <c r="AJ46" i="96"/>
  <c r="BB46" i="96"/>
  <c r="P65" i="96"/>
  <c r="T65" i="96"/>
  <c r="S65" i="96"/>
  <c r="Q65" i="96"/>
  <c r="R65" i="96"/>
  <c r="BB85" i="96"/>
  <c r="Q56" i="96"/>
  <c r="P56" i="96"/>
  <c r="R56" i="96"/>
  <c r="T56" i="96"/>
  <c r="S56" i="96"/>
  <c r="BB76" i="96"/>
  <c r="AJ38" i="96"/>
  <c r="BB38" i="96"/>
  <c r="R57" i="96"/>
  <c r="P57" i="96"/>
  <c r="T57" i="96"/>
  <c r="BB77" i="96"/>
  <c r="Q57" i="96"/>
  <c r="S57" i="96"/>
  <c r="P48" i="96"/>
  <c r="Q48" i="96"/>
  <c r="BB68" i="96"/>
  <c r="S48" i="96"/>
  <c r="T48" i="96"/>
  <c r="R48" i="96"/>
  <c r="BB37" i="96"/>
  <c r="AJ37" i="96"/>
  <c r="R52" i="96"/>
  <c r="Q52" i="96"/>
  <c r="P52" i="96"/>
  <c r="S52" i="96"/>
  <c r="BB72" i="96"/>
  <c r="T52" i="96"/>
  <c r="R61" i="96"/>
  <c r="T61" i="96"/>
  <c r="S61" i="96"/>
  <c r="Q61" i="96"/>
  <c r="BB81" i="96"/>
  <c r="P61" i="96"/>
  <c r="R51" i="96"/>
  <c r="T51" i="96"/>
  <c r="P51" i="96"/>
  <c r="BB71" i="96"/>
  <c r="S51" i="96"/>
  <c r="Q51" i="96"/>
  <c r="BB36" i="96"/>
  <c r="BC36" i="96" s="1"/>
  <c r="AJ36" i="96"/>
  <c r="P46" i="96"/>
  <c r="T46" i="96"/>
  <c r="S46" i="96"/>
  <c r="Q46" i="96"/>
  <c r="BB66" i="96"/>
  <c r="R46" i="96"/>
  <c r="R42" i="96"/>
  <c r="BB62" i="96"/>
  <c r="P42" i="96"/>
  <c r="S42" i="96"/>
  <c r="Q42" i="96"/>
  <c r="T42" i="96"/>
  <c r="P38" i="96"/>
  <c r="Q38" i="96"/>
  <c r="T38" i="96"/>
  <c r="S38" i="96"/>
  <c r="BB58" i="96"/>
  <c r="R38" i="96"/>
  <c r="BB57" i="96"/>
  <c r="BC57" i="96" s="1"/>
  <c r="P37" i="96"/>
  <c r="Q37" i="96"/>
  <c r="S37" i="96"/>
  <c r="T37" i="96"/>
  <c r="R37" i="96"/>
  <c r="AJ50" i="96"/>
  <c r="BB50" i="96"/>
  <c r="BB51" i="96"/>
  <c r="AJ51" i="96"/>
  <c r="Q64" i="96"/>
  <c r="S64" i="96"/>
  <c r="R64" i="96"/>
  <c r="BB84" i="96"/>
  <c r="T64" i="96"/>
  <c r="P64" i="96"/>
  <c r="P63" i="96"/>
  <c r="BB83" i="96"/>
  <c r="R63" i="96"/>
  <c r="S63" i="96"/>
  <c r="T63" i="96"/>
  <c r="Q63" i="96"/>
  <c r="BB45" i="96"/>
  <c r="AJ45" i="96"/>
  <c r="Q62" i="96"/>
  <c r="T62" i="96"/>
  <c r="BB82" i="96"/>
  <c r="P62" i="96"/>
  <c r="S62" i="96"/>
  <c r="R62" i="96"/>
  <c r="AJ41" i="96"/>
  <c r="BB41" i="96"/>
  <c r="T39" i="96"/>
  <c r="Q39" i="96"/>
  <c r="S39" i="96"/>
  <c r="BB59" i="96"/>
  <c r="P39" i="96"/>
  <c r="R39" i="96"/>
  <c r="R60" i="96"/>
  <c r="P60" i="96"/>
  <c r="S60" i="96"/>
  <c r="T60" i="96"/>
  <c r="Q60" i="96"/>
  <c r="BB80" i="96"/>
  <c r="S53" i="96"/>
  <c r="P53" i="96"/>
  <c r="R53" i="96"/>
  <c r="T53" i="96"/>
  <c r="BB73" i="96"/>
  <c r="Q53" i="96"/>
  <c r="BB48" i="96"/>
  <c r="AJ48" i="96"/>
  <c r="R49" i="96"/>
  <c r="Q49" i="96"/>
  <c r="BB69" i="96"/>
  <c r="T49" i="96"/>
  <c r="P49" i="96"/>
  <c r="S49" i="96"/>
  <c r="BB43" i="96"/>
  <c r="AJ43" i="96"/>
  <c r="R59" i="96"/>
  <c r="BB79" i="96"/>
  <c r="S59" i="96"/>
  <c r="P59" i="96"/>
  <c r="T59" i="96"/>
  <c r="Q59" i="96"/>
  <c r="R58" i="96"/>
  <c r="Q58" i="96"/>
  <c r="T58" i="96"/>
  <c r="P58" i="96"/>
  <c r="BB78" i="96"/>
  <c r="S58" i="96"/>
  <c r="BB42" i="96"/>
  <c r="AJ42" i="96"/>
  <c r="P41" i="96"/>
  <c r="BB61" i="96"/>
  <c r="R41" i="96"/>
  <c r="T41" i="96"/>
  <c r="Q41" i="96"/>
  <c r="S41" i="96"/>
  <c r="S47" i="96"/>
  <c r="P47" i="96"/>
  <c r="BB67" i="96"/>
  <c r="R47" i="96"/>
  <c r="T47" i="96"/>
  <c r="Q47" i="96"/>
  <c r="BB40" i="96"/>
  <c r="AJ40" i="96"/>
  <c r="R43" i="96"/>
  <c r="P43" i="96"/>
  <c r="S43" i="96"/>
  <c r="BB63" i="96"/>
  <c r="Q43" i="96"/>
  <c r="T43" i="96"/>
  <c r="BB44" i="96"/>
  <c r="AJ44" i="96"/>
  <c r="AJ52" i="96"/>
  <c r="BB52" i="96"/>
  <c r="BB49" i="96"/>
  <c r="AJ49" i="96"/>
  <c r="P50" i="96"/>
  <c r="S50" i="96"/>
  <c r="T50" i="96"/>
  <c r="Q50" i="96"/>
  <c r="BB70" i="96"/>
  <c r="R50" i="96"/>
  <c r="S55" i="96"/>
  <c r="T55" i="96"/>
  <c r="BB75" i="96"/>
  <c r="R55" i="96"/>
  <c r="P55" i="96"/>
  <c r="Q55" i="96"/>
  <c r="I29" i="96" l="1"/>
  <c r="BD57" i="96"/>
  <c r="BC58" i="96"/>
  <c r="BD36" i="96"/>
  <c r="BC37" i="96"/>
  <c r="W26" i="96"/>
  <c r="X32" i="96" l="1"/>
  <c r="Z17" i="96" s="1"/>
  <c r="BD37" i="96"/>
  <c r="BC38" i="96"/>
  <c r="BC59" i="96"/>
  <c r="BD58" i="96"/>
  <c r="BC60" i="96" l="1"/>
  <c r="BD59" i="96"/>
  <c r="BC39" i="96"/>
  <c r="BD38" i="96"/>
  <c r="BD60" i="96" l="1"/>
  <c r="BC61" i="96"/>
  <c r="BC40" i="96"/>
  <c r="BD39" i="96"/>
  <c r="BD40" i="96" l="1"/>
  <c r="BC41" i="96"/>
  <c r="BD61" i="96"/>
  <c r="BC62" i="96"/>
  <c r="BC63" i="96" l="1"/>
  <c r="BD62" i="96"/>
  <c r="BC42" i="96"/>
  <c r="BD41" i="96"/>
  <c r="BC43" i="96" l="1"/>
  <c r="BD42" i="96"/>
  <c r="BC64" i="96"/>
  <c r="BD63" i="96"/>
  <c r="BD64" i="96" l="1"/>
  <c r="BC65" i="96"/>
  <c r="BC44" i="96"/>
  <c r="BD43" i="96"/>
  <c r="BD44" i="96" l="1"/>
  <c r="BC45" i="96"/>
  <c r="BD65" i="96"/>
  <c r="BC66" i="96"/>
  <c r="BD66" i="96" l="1"/>
  <c r="BC67" i="96"/>
  <c r="BD45" i="96"/>
  <c r="BC46" i="96"/>
  <c r="BD67" i="96" l="1"/>
  <c r="BC68" i="96"/>
  <c r="BC47" i="96"/>
  <c r="BD46" i="96"/>
  <c r="BD47" i="96" l="1"/>
  <c r="BC48" i="96"/>
  <c r="BD68" i="96"/>
  <c r="BC69" i="96"/>
  <c r="BC70" i="96" l="1"/>
  <c r="BD69" i="96"/>
  <c r="BC49" i="96"/>
  <c r="BD48" i="96"/>
  <c r="BD49" i="96" l="1"/>
  <c r="BC50" i="96"/>
  <c r="BC71" i="96"/>
  <c r="BD70" i="96"/>
  <c r="BC72" i="96" l="1"/>
  <c r="BD71" i="96"/>
  <c r="BD50" i="96"/>
  <c r="BC51" i="96"/>
  <c r="BD51" i="96" l="1"/>
  <c r="BC52" i="96"/>
  <c r="BD52" i="96" s="1"/>
  <c r="BC73" i="96"/>
  <c r="BD72" i="96"/>
  <c r="BC74" i="96" l="1"/>
  <c r="BD73" i="96"/>
  <c r="BC75" i="96" l="1"/>
  <c r="BD74" i="96"/>
  <c r="BD75" i="96" l="1"/>
  <c r="BC76" i="96"/>
  <c r="BD76" i="96" l="1"/>
  <c r="BC77" i="96"/>
  <c r="BC78" i="96" l="1"/>
  <c r="BD77" i="96"/>
  <c r="BC79" i="96" l="1"/>
  <c r="BD78" i="96"/>
  <c r="BC80" i="96" l="1"/>
  <c r="BD79" i="96"/>
  <c r="BD80" i="96" l="1"/>
  <c r="BC81" i="96"/>
  <c r="BD81" i="96" l="1"/>
  <c r="BC82" i="96"/>
  <c r="BC83" i="96" l="1"/>
  <c r="BD82" i="96"/>
  <c r="BD83" i="96" l="1"/>
  <c r="BC84" i="96"/>
  <c r="BC85" i="96" l="1"/>
  <c r="BD85" i="96" s="1"/>
  <c r="BD84" i="96"/>
  <c r="O58" i="93" l="1"/>
  <c r="E5" i="94" s="1"/>
  <c r="AR68" i="96"/>
  <c r="AR67" i="96"/>
  <c r="AR85" i="96" l="1"/>
  <c r="W30" i="96" s="1"/>
  <c r="AM54" i="93" l="1"/>
  <c r="E8" i="94" s="1"/>
  <c r="L11" i="94" s="1"/>
  <c r="X19" i="93"/>
  <c r="T15" i="93" l="1"/>
  <c r="E18" i="94"/>
  <c r="E22" i="94" s="1"/>
  <c r="L40" i="94"/>
  <c r="D46" i="94" l="1"/>
</calcChain>
</file>

<file path=xl/comments1.xml><?xml version="1.0" encoding="utf-8"?>
<comments xmlns="http://schemas.openxmlformats.org/spreadsheetml/2006/main">
  <authors>
    <author>Paul Hyde</author>
  </authors>
  <commentList>
    <comment ref="J23" authorId="0" shapeId="0">
      <text>
        <r>
          <rPr>
            <b/>
            <sz val="8"/>
            <color indexed="81"/>
            <rFont val="Tahoma"/>
            <family val="2"/>
          </rPr>
          <t xml:space="preserve">Repackage: 
unassembled,
painted orders
only.
</t>
        </r>
      </text>
    </comment>
    <comment ref="J32" authorId="0" shapeId="0">
      <text>
        <r>
          <rPr>
            <b/>
            <sz val="8"/>
            <color indexed="81"/>
            <rFont val="Tahoma"/>
            <family val="2"/>
          </rPr>
          <t xml:space="preserve">Insert Quantity
</t>
        </r>
      </text>
    </comment>
    <comment ref="K32" authorId="0" shapeId="0">
      <text>
        <r>
          <rPr>
            <b/>
            <sz val="8"/>
            <color indexed="81"/>
            <rFont val="Tahoma"/>
            <family val="2"/>
          </rPr>
          <t>Indicate if doors are to be hinged [L] Left or [R] Right</t>
        </r>
      </text>
    </comment>
    <comment ref="L32" authorId="0" shapeId="0">
      <text>
        <r>
          <rPr>
            <b/>
            <sz val="8"/>
            <color indexed="81"/>
            <rFont val="Tahoma"/>
            <family val="2"/>
          </rPr>
          <t>Indicate if warehouse is to apply [L] Left or [R] Right, or [B] Both</t>
        </r>
      </text>
    </comment>
  </commentList>
</comments>
</file>

<file path=xl/comments2.xml><?xml version="1.0" encoding="utf-8"?>
<comments xmlns="http://schemas.openxmlformats.org/spreadsheetml/2006/main">
  <authors>
    <author>Preferred Customer</author>
  </authors>
  <commentList>
    <comment ref="E14" authorId="0" shapeId="0">
      <text>
        <r>
          <rPr>
            <b/>
            <sz val="8"/>
            <color indexed="8"/>
            <rFont val="Tahoma"/>
            <family val="2"/>
          </rPr>
          <t>IS THE DISCOUNT THE SAME AS THE MULTIPLIER?</t>
        </r>
        <r>
          <rPr>
            <sz val="8"/>
            <color indexed="8"/>
            <rFont val="Tahoma"/>
            <family val="2"/>
          </rPr>
          <t xml:space="preserve">
     Every account has a multiplier which takes a discount from the list price.  The discount applied in the the left hand box is for multiple units or other special circumstances.  Only a sales representative can issue a discount.
</t>
        </r>
        <r>
          <rPr>
            <b/>
            <sz val="8"/>
            <color indexed="8"/>
            <rFont val="Tahoma"/>
            <family val="2"/>
          </rPr>
          <t xml:space="preserve">
DOES THE DISCOUNT APPLY TO EVERYTHING ON A JOB?
     </t>
        </r>
        <r>
          <rPr>
            <sz val="8"/>
            <color indexed="8"/>
            <rFont val="Tahoma"/>
            <family val="2"/>
          </rPr>
          <t>Only cabinets and accessories are discounted.  We are unable to discount labor therefore assembly and functional hardware/modifications are never discounted.</t>
        </r>
      </text>
    </comment>
    <comment ref="E16" authorId="0" shapeId="0">
      <text>
        <r>
          <rPr>
            <b/>
            <sz val="8"/>
            <color indexed="8"/>
            <rFont val="Tahoma"/>
            <family val="2"/>
          </rPr>
          <t xml:space="preserve">TAX RATE
</t>
        </r>
        <r>
          <rPr>
            <sz val="8"/>
            <color indexed="8"/>
            <rFont val="Tahoma"/>
            <family val="2"/>
          </rPr>
          <t xml:space="preserve">
     If you are not tax exempt, enter the tax rate at the location you will be receiving product.
                </t>
        </r>
      </text>
    </comment>
    <comment ref="L16"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L18"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E20" authorId="0" shapeId="0">
      <text>
        <r>
          <rPr>
            <b/>
            <sz val="8"/>
            <color indexed="8"/>
            <rFont val="Tahoma"/>
            <family val="2"/>
          </rPr>
          <t>HOW DO I FIND MY DELIVERY FEE?</t>
        </r>
        <r>
          <rPr>
            <sz val="8"/>
            <color indexed="8"/>
            <rFont val="Tahoma"/>
            <family val="2"/>
          </rPr>
          <t xml:space="preserve">
    T</t>
        </r>
        <r>
          <rPr>
            <sz val="8"/>
            <color indexed="8"/>
            <rFont val="Tahoma"/>
            <family val="2"/>
          </rPr>
          <t xml:space="preserve">he order desk can give you an estimated delivery price if Midwest is arranging delivery either on our trucks or through a common carrier. The order desk will need to know the delivery address, weight of product and whether the order is knock down or assembled.  If you are arranging your own delivery you can  insert your own delivery amount in the box to the left.
</t>
        </r>
        <r>
          <rPr>
            <b/>
            <sz val="8"/>
            <color indexed="8"/>
            <rFont val="Tahoma"/>
            <family val="2"/>
          </rPr>
          <t xml:space="preserve">CAN MIDWEST DELIVER TO A JOBSITE?
</t>
        </r>
        <r>
          <rPr>
            <sz val="8"/>
            <color indexed="8"/>
            <rFont val="Tahoma"/>
            <family val="2"/>
          </rPr>
          <t xml:space="preserve">     Midwest trucks deliver to your store location but do not deliver to a job site.  Common carriers will generally deliver to any location and can be arranged through Midwest.   </t>
        </r>
      </text>
    </comment>
    <comment ref="E26" authorId="0" shapeId="0">
      <text>
        <r>
          <rPr>
            <b/>
            <sz val="8"/>
            <color indexed="8"/>
            <rFont val="Tahoma"/>
            <family val="2"/>
          </rPr>
          <t xml:space="preserve">WHAT DOES THIS SQUARE CALCULATE?
</t>
        </r>
        <r>
          <rPr>
            <sz val="8"/>
            <color indexed="8"/>
            <rFont val="Tahoma"/>
            <family val="2"/>
          </rPr>
          <t xml:space="preserve">     This square takes the # of cabinets and multiplies it by the cost you would like to charge to install each cabinet. 
</t>
        </r>
        <r>
          <rPr>
            <b/>
            <sz val="8"/>
            <color indexed="8"/>
            <rFont val="Tahoma"/>
            <family val="2"/>
          </rPr>
          <t xml:space="preserve">
WHAT IS THE NUMBER OF CABINETS?
</t>
        </r>
        <r>
          <rPr>
            <sz val="8"/>
            <color indexed="8"/>
            <rFont val="Tahoma"/>
            <family val="2"/>
          </rPr>
          <t xml:space="preserve">   Generally this is the # of assembled cabinets, although if there are any cabinets you did not have Midwest assemble (example: wall blind) or cabinets that were not purchased through us but are part of the job, make sure to add them here.</t>
        </r>
      </text>
    </comment>
    <comment ref="E28" authorId="0" shapeId="0">
      <text>
        <r>
          <rPr>
            <b/>
            <sz val="8"/>
            <color indexed="8"/>
            <rFont val="Tahoma"/>
            <family val="2"/>
          </rPr>
          <t>WHAT DOES THIS SQUARE CALCULATE?</t>
        </r>
        <r>
          <rPr>
            <sz val="8"/>
            <color indexed="8"/>
            <rFont val="Tahoma"/>
            <family val="2"/>
          </rPr>
          <t xml:space="preserve">
     This square takes the lineal feet of trim for the job &amp;  multiplies it by the cost you would like to charge to install moldings.
</t>
        </r>
        <r>
          <rPr>
            <b/>
            <sz val="8"/>
            <color indexed="8"/>
            <rFont val="Tahoma"/>
            <family val="2"/>
          </rPr>
          <t xml:space="preserve">
DOES THIS SQUARE NEED TO BE FILLED IN TO GET A FINAL PRICE?</t>
        </r>
        <r>
          <rPr>
            <sz val="8"/>
            <color indexed="8"/>
            <rFont val="Tahoma"/>
            <family val="2"/>
          </rPr>
          <t xml:space="preserve">
    If you do not charge for a lineal ft. price for trim you may choose to leave this amount blank or enter a zero.  The cabinet installation price will still be figured.
</t>
        </r>
      </text>
    </comment>
    <comment ref="E34" authorId="0" shapeId="0">
      <text>
        <r>
          <rPr>
            <b/>
            <sz val="8"/>
            <color indexed="8"/>
            <rFont val="Tahoma"/>
            <family val="2"/>
          </rPr>
          <t xml:space="preserve">WHAT IS A DECORATIVE HARDWARE ALLOWANCE?
</t>
        </r>
        <r>
          <rPr>
            <sz val="8"/>
            <color indexed="8"/>
            <rFont val="Tahoma"/>
            <family val="2"/>
          </rPr>
          <t xml:space="preserve">     A decorative hardware allowance sets aside a certain amount of money specified by you to be added into the total customer price.   </t>
        </r>
        <r>
          <rPr>
            <b/>
            <sz val="8"/>
            <color indexed="8"/>
            <rFont val="Tahoma"/>
            <family val="2"/>
          </rPr>
          <t xml:space="preserve">
DOES MIDWEST SELL DECORATIVE HARDWARE?
</t>
        </r>
        <r>
          <rPr>
            <sz val="8"/>
            <color indexed="8"/>
            <rFont val="Tahoma"/>
            <family val="2"/>
          </rPr>
          <t xml:space="preserve">     Midwest does not sell any decorative hardware.  We would be happy to recommend some dealers to you.</t>
        </r>
      </text>
    </comment>
    <comment ref="E40" authorId="0" shapeId="0">
      <text>
        <r>
          <rPr>
            <b/>
            <sz val="8"/>
            <color indexed="8"/>
            <rFont val="Tahoma"/>
            <family val="2"/>
          </rPr>
          <t xml:space="preserve">HOW IS PROFIT CALCULATED?
</t>
        </r>
        <r>
          <rPr>
            <sz val="8"/>
            <color indexed="8"/>
            <rFont val="Tahoma"/>
            <family val="2"/>
          </rPr>
          <t xml:space="preserve">     Profit is figured by taking the cost of the product from Midwest minus tax and delivery and multiplying it by the percentage that is entered in the square.</t>
        </r>
        <r>
          <rPr>
            <b/>
            <sz val="8"/>
            <color indexed="8"/>
            <rFont val="Tahoma"/>
            <family val="2"/>
          </rPr>
          <t xml:space="preserve">
IS PROFIT FIGURED BEFORE OR AFTER INSTALLATION?
</t>
        </r>
        <r>
          <rPr>
            <sz val="8"/>
            <color indexed="8"/>
            <rFont val="Tahoma"/>
            <family val="2"/>
          </rPr>
          <t xml:space="preserve">     Profit is figured before installation.  There is no profit markup figured on installation.  The miscellaneous charges is provided to add any extra amount to the total.</t>
        </r>
      </text>
    </comment>
    <comment ref="E42" authorId="0" shapeId="0">
      <text>
        <r>
          <rPr>
            <b/>
            <sz val="8"/>
            <color indexed="8"/>
            <rFont val="Tahoma"/>
            <family val="2"/>
          </rPr>
          <t xml:space="preserve">WHAT ARE SOME EXAMPLES OF MISCELLANEOUS CHARGES THAT I MIGHT WANT TO ADD MORE FOR?
     </t>
        </r>
        <r>
          <rPr>
            <sz val="8"/>
            <color indexed="8"/>
            <rFont val="Tahoma"/>
            <family val="2"/>
          </rPr>
          <t xml:space="preserve">Miscellaneous Charges can include but are not limited too extra cushion for unforeseen problems, flat fees for; installation, markup and  personal assembly charges as well as markup on delivery and installation.  
</t>
        </r>
      </text>
    </comment>
  </commentList>
</comments>
</file>

<file path=xl/sharedStrings.xml><?xml version="1.0" encoding="utf-8"?>
<sst xmlns="http://schemas.openxmlformats.org/spreadsheetml/2006/main" count="1250" uniqueCount="709">
  <si>
    <t>Cost</t>
  </si>
  <si>
    <t>Total</t>
  </si>
  <si>
    <t>Total Weight:</t>
  </si>
  <si>
    <t>painted multiplier</t>
  </si>
  <si>
    <t>Date:</t>
  </si>
  <si>
    <t>Total $</t>
  </si>
  <si>
    <t>List $</t>
  </si>
  <si>
    <t>Cost $</t>
  </si>
  <si>
    <t>Quantity</t>
  </si>
  <si>
    <t>Finished End</t>
  </si>
  <si>
    <t>Red Oak - Chestnut</t>
  </si>
  <si>
    <t>Functional Hardware/</t>
  </si>
  <si>
    <t>Sign to place order:</t>
  </si>
  <si>
    <t>Confirmed Delivery Date:</t>
  </si>
  <si>
    <t>Ship VIA:</t>
  </si>
  <si>
    <t xml:space="preserve"> </t>
  </si>
  <si>
    <t>Price Factor</t>
  </si>
  <si>
    <t>Repackage</t>
  </si>
  <si>
    <t>test for paint charge:</t>
  </si>
  <si>
    <t>CABINETS</t>
  </si>
  <si>
    <t>ACCESSORIES</t>
  </si>
  <si>
    <t>Knotty Alder - Vanilla Bean</t>
  </si>
  <si>
    <t>Knotty Alder - Tuscan Olive</t>
  </si>
  <si>
    <t>Red Oak - Painted</t>
  </si>
  <si>
    <t>Red Oak - Burnished Black</t>
  </si>
  <si>
    <t>Repackaging charge:</t>
  </si>
  <si>
    <t>Assembly/Repackaging:</t>
  </si>
  <si>
    <t>P.O. # / Sidemark</t>
  </si>
  <si>
    <t>Wood Species</t>
  </si>
  <si>
    <t>Wood Finish</t>
  </si>
  <si>
    <t>Assemble</t>
  </si>
  <si>
    <t>Assemble options:</t>
  </si>
  <si>
    <t>Yes</t>
  </si>
  <si>
    <t>No</t>
  </si>
  <si>
    <t>Data for wood/finish selection (G19-G20):</t>
  </si>
  <si>
    <t>Knotty Alder - Oatmeal</t>
  </si>
  <si>
    <t>blank</t>
  </si>
  <si>
    <t>Midwest Use Only</t>
  </si>
  <si>
    <t>Notes:</t>
  </si>
  <si>
    <t>S6</t>
  </si>
  <si>
    <t>S5</t>
  </si>
  <si>
    <t>S4</t>
  </si>
  <si>
    <t>S3</t>
  </si>
  <si>
    <t>S2</t>
  </si>
  <si>
    <t>S1</t>
  </si>
  <si>
    <t>LP</t>
  </si>
  <si>
    <t>non-painted multiplier</t>
  </si>
  <si>
    <t>Confirmed Estimate:</t>
  </si>
  <si>
    <t>Order Date:</t>
  </si>
  <si>
    <t>Requested Ship Date:</t>
  </si>
  <si>
    <t>Contact:</t>
  </si>
  <si>
    <t>at</t>
  </si>
  <si>
    <t>Total Items:</t>
  </si>
  <si>
    <t>Paint Charge</t>
  </si>
  <si>
    <t>Hinge L or R</t>
  </si>
  <si>
    <t>L</t>
  </si>
  <si>
    <t>R</t>
  </si>
  <si>
    <t>B</t>
  </si>
  <si>
    <t>Modifications:</t>
  </si>
  <si>
    <t>Line #</t>
  </si>
  <si>
    <t>Red Oak - Colonial Cream</t>
  </si>
  <si>
    <t>Sidemark:</t>
  </si>
  <si>
    <t>Red Oak - Midnight</t>
  </si>
  <si>
    <t>Knotty Alder - Midnight</t>
  </si>
  <si>
    <t>Knotty Alder - Toffee</t>
  </si>
  <si>
    <t>Knotty Alder - Vandyke</t>
  </si>
  <si>
    <t>Estimate:</t>
  </si>
  <si>
    <t>Order Total:</t>
  </si>
  <si>
    <t>Account Name:</t>
  </si>
  <si>
    <t>Weight Calculation</t>
  </si>
  <si>
    <t>Keep</t>
  </si>
  <si>
    <t>Hinge Value</t>
  </si>
  <si>
    <t>Finished End data validation</t>
  </si>
  <si>
    <t>Allowable mulitpliers</t>
  </si>
  <si>
    <t>CO Finish</t>
  </si>
  <si>
    <t>Blank</t>
  </si>
  <si>
    <t>Knotty Alder - Portobello</t>
  </si>
  <si>
    <t>Knotty Alder - River Rock</t>
  </si>
  <si>
    <t>Reference Number:</t>
  </si>
  <si>
    <t>Order #</t>
  </si>
  <si>
    <t>Assembly charge:</t>
  </si>
  <si>
    <t>Total Cabinet Cost</t>
  </si>
  <si>
    <t>Total Cabinet Items</t>
  </si>
  <si>
    <t>Total Accessory Cost</t>
  </si>
  <si>
    <t>Total Accessories</t>
  </si>
  <si>
    <t>Total Modification Cost:</t>
  </si>
  <si>
    <t>Wood</t>
  </si>
  <si>
    <t>WT</t>
  </si>
  <si>
    <t>paste special col. B</t>
  </si>
  <si>
    <t>Allowable multipliers</t>
  </si>
  <si>
    <t>S7_1 Home Depot</t>
  </si>
  <si>
    <t>S7_2 Home Depot</t>
  </si>
  <si>
    <t>Knotty Alder - Nutmeg</t>
  </si>
  <si>
    <t>Knotty Alder - xxxxxx</t>
  </si>
  <si>
    <t>Sort so that only correct wood comes up when items are requested</t>
  </si>
  <si>
    <t>sku</t>
  </si>
  <si>
    <t>ppentry</t>
  </si>
  <si>
    <t>Shaker KA - Burnished Black</t>
  </si>
  <si>
    <t>Shaker KA - Honeysuckle</t>
  </si>
  <si>
    <t>Shaker KA - Midnight</t>
  </si>
  <si>
    <t>Shaker KA - Oatmeal</t>
  </si>
  <si>
    <t>Shaker KA - Portobello</t>
  </si>
  <si>
    <t>Shaker KA - River Rock</t>
  </si>
  <si>
    <t>Shaker KA - Tuscan Olive</t>
  </si>
  <si>
    <t>Shaker KA - Kodiak</t>
  </si>
  <si>
    <t>Shaker KA - Painted</t>
  </si>
  <si>
    <t>Knotty Alder - Kodiak</t>
  </si>
  <si>
    <t>SKA</t>
  </si>
  <si>
    <t>Shaker_KA_Kodiak</t>
  </si>
  <si>
    <t>Shaker_KA_Painted</t>
  </si>
  <si>
    <t>SKAPainted</t>
  </si>
  <si>
    <t>CKA</t>
  </si>
  <si>
    <t>Knotty_Alder_Natural</t>
  </si>
  <si>
    <t>Knotty_Alder_Painted</t>
  </si>
  <si>
    <t>CKAPainted</t>
  </si>
  <si>
    <t>CM</t>
  </si>
  <si>
    <t>CMPainted</t>
  </si>
  <si>
    <t>Midnight</t>
  </si>
  <si>
    <t>Oatmeal</t>
  </si>
  <si>
    <t>Toffee</t>
  </si>
  <si>
    <t>Select</t>
  </si>
  <si>
    <t>SKANotPainted</t>
  </si>
  <si>
    <t>Shaker_KA_Kodiak_</t>
  </si>
  <si>
    <t>CKANotPainted</t>
  </si>
  <si>
    <t>Knotty_Alder_Natural_</t>
  </si>
  <si>
    <t>CMNotPainted</t>
  </si>
  <si>
    <t>Items:</t>
  </si>
  <si>
    <t>Full SKU:</t>
  </si>
  <si>
    <t>elim_suffix</t>
  </si>
  <si>
    <t>VBD12</t>
  </si>
  <si>
    <t>W3012</t>
  </si>
  <si>
    <t>W3312</t>
  </si>
  <si>
    <t>W3612</t>
  </si>
  <si>
    <t>VBD15</t>
  </si>
  <si>
    <t>W3015</t>
  </si>
  <si>
    <t>W3315</t>
  </si>
  <si>
    <t>W3615</t>
  </si>
  <si>
    <t>W3018</t>
  </si>
  <si>
    <t>W3618</t>
  </si>
  <si>
    <t>B24</t>
  </si>
  <si>
    <t>B27</t>
  </si>
  <si>
    <t>B30</t>
  </si>
  <si>
    <t>W1230</t>
  </si>
  <si>
    <t>W1530</t>
  </si>
  <si>
    <t>W1830</t>
  </si>
  <si>
    <t>W2130</t>
  </si>
  <si>
    <t>W2430</t>
  </si>
  <si>
    <t>W2730</t>
  </si>
  <si>
    <t>W3030</t>
  </si>
  <si>
    <t>W3330</t>
  </si>
  <si>
    <t>W3630</t>
  </si>
  <si>
    <t>W3930</t>
  </si>
  <si>
    <t>W4230</t>
  </si>
  <si>
    <t>B33</t>
  </si>
  <si>
    <t>B36</t>
  </si>
  <si>
    <t>B39</t>
  </si>
  <si>
    <t>B42</t>
  </si>
  <si>
    <t>Accessory:</t>
  </si>
  <si>
    <t>F342</t>
  </si>
  <si>
    <t>F642</t>
  </si>
  <si>
    <t>TK96</t>
  </si>
  <si>
    <t>Qty</t>
  </si>
  <si>
    <t xml:space="preserve">Product Costs </t>
  </si>
  <si>
    <r>
      <t>Need Help?</t>
    </r>
    <r>
      <rPr>
        <sz val="12"/>
        <rFont val="Arial"/>
        <family val="2"/>
      </rPr>
      <t xml:space="preserve"> </t>
    </r>
    <r>
      <rPr>
        <sz val="10"/>
        <rFont val="Arial"/>
        <family val="2"/>
      </rPr>
      <t xml:space="preserve"> Place your cursor on the red triangle in </t>
    </r>
  </si>
  <si>
    <t>the upper right corner of each box for additional instruction.</t>
  </si>
  <si>
    <t>Cabinets</t>
  </si>
  <si>
    <t>Accessories</t>
  </si>
  <si>
    <t>Number of Cabinets</t>
  </si>
  <si>
    <t>cab - discount</t>
  </si>
  <si>
    <t>Discounts</t>
  </si>
  <si>
    <t>◄ Enter % Discount</t>
  </si>
  <si>
    <t>Tax Rate</t>
  </si>
  <si>
    <t>◄ Enter Tax Rate in Percentage</t>
  </si>
  <si>
    <t>Tax</t>
  </si>
  <si>
    <t>Delivery</t>
  </si>
  <si>
    <t xml:space="preserve">◄ Enter Freight Cost Here </t>
  </si>
  <si>
    <r>
      <t>Subtotal</t>
    </r>
    <r>
      <rPr>
        <sz val="9"/>
        <color indexed="9"/>
        <rFont val="Times New Roman"/>
        <family val="1"/>
      </rPr>
      <t xml:space="preserve">  </t>
    </r>
    <r>
      <rPr>
        <b/>
        <sz val="9"/>
        <color indexed="9"/>
        <rFont val="Times New Roman"/>
        <family val="1"/>
      </rPr>
      <t xml:space="preserve">  </t>
    </r>
    <r>
      <rPr>
        <b/>
        <sz val="12"/>
        <color indexed="9"/>
        <rFont val="Times New Roman"/>
        <family val="1"/>
      </rPr>
      <t>Total Product Amount</t>
    </r>
  </si>
  <si>
    <t>Installation</t>
  </si>
  <si>
    <t>◄ Enter Qty. Here</t>
  </si>
  <si>
    <t># of cab x cost per cabinet</t>
  </si>
  <si>
    <t>Lineal Feet of Trim</t>
  </si>
  <si>
    <t># of trim x cost per ft.</t>
  </si>
  <si>
    <t xml:space="preserve">Cost per Cabinet </t>
  </si>
  <si>
    <t>◄ Enter Amount Here</t>
  </si>
  <si>
    <t xml:space="preserve">Cost per Lineal Ft. of Trim </t>
  </si>
  <si>
    <t>Decorative Hardware</t>
  </si>
  <si>
    <r>
      <t xml:space="preserve">Subtotal </t>
    </r>
    <r>
      <rPr>
        <b/>
        <sz val="12"/>
        <color indexed="9"/>
        <rFont val="Times New Roman"/>
        <family val="1"/>
      </rPr>
      <t>Total Installation Amount</t>
    </r>
  </si>
  <si>
    <t>Markup</t>
  </si>
  <si>
    <t>Profit</t>
  </si>
  <si>
    <t>◄ Enter % Here</t>
  </si>
  <si>
    <t>cab x profit %</t>
  </si>
  <si>
    <t>Miscellaneous Charges</t>
  </si>
  <si>
    <r>
      <t xml:space="preserve">Subtotal  </t>
    </r>
    <r>
      <rPr>
        <b/>
        <sz val="12"/>
        <color indexed="9"/>
        <rFont val="Times New Roman"/>
        <family val="1"/>
      </rPr>
      <t>Total Markup Amount</t>
    </r>
  </si>
  <si>
    <t>Retail Quote</t>
  </si>
  <si>
    <t>Holly Berry</t>
  </si>
  <si>
    <t>Slate Brown</t>
  </si>
  <si>
    <t>Shaker_Maple_Aspire</t>
  </si>
  <si>
    <t>Antique Brown</t>
  </si>
  <si>
    <t>Aspen Gray</t>
  </si>
  <si>
    <t>Burnished Black</t>
  </si>
  <si>
    <t>Crushed Oregano</t>
  </si>
  <si>
    <t>Designer White</t>
  </si>
  <si>
    <t>Frappe</t>
  </si>
  <si>
    <t>Mountain Smoke</t>
  </si>
  <si>
    <t>River Rock</t>
  </si>
  <si>
    <t>Tuscan Olive</t>
  </si>
  <si>
    <t>Van Dyke</t>
  </si>
  <si>
    <t>Shaker_Maple_Aspire_Painted</t>
  </si>
  <si>
    <t>Maple_Winter_Haven_</t>
  </si>
  <si>
    <t>DOES NOT INCLUDE TAX OR FREIGHT</t>
  </si>
  <si>
    <t>Completed by:</t>
  </si>
  <si>
    <t>cabinetdesign@midwestfloors.com - 801-975-6125</t>
  </si>
  <si>
    <t xml:space="preserve">To place order: E-MAIL orders@midwestfloors.com or FAX 801-972-5254     </t>
  </si>
  <si>
    <t>2014 Version</t>
  </si>
  <si>
    <t>select fruit</t>
  </si>
  <si>
    <t>apple</t>
  </si>
  <si>
    <t>orange</t>
  </si>
  <si>
    <t>peach</t>
  </si>
  <si>
    <t>peeled</t>
  </si>
  <si>
    <t>quartered</t>
  </si>
  <si>
    <t>component1</t>
  </si>
  <si>
    <t>MODIFICATIONS</t>
  </si>
  <si>
    <t>Form Completed By:</t>
  </si>
  <si>
    <t>DBA:</t>
  </si>
  <si>
    <t>Acct #:</t>
  </si>
  <si>
    <t>Revision Date:</t>
  </si>
  <si>
    <t>Revision Number:</t>
  </si>
  <si>
    <t>At:</t>
  </si>
  <si>
    <t>(DOES NOT INCLUDE TAX OR FREIGHT)</t>
  </si>
  <si>
    <t>SIGN or TYPE name to approve estimate</t>
  </si>
  <si>
    <t>Total Items</t>
  </si>
  <si>
    <t>Total Weight</t>
  </si>
  <si>
    <t>CABINET SELECTION</t>
  </si>
  <si>
    <t>Date</t>
  </si>
  <si>
    <t>ITEMS</t>
  </si>
  <si>
    <t>LIST $</t>
  </si>
  <si>
    <t>COST$</t>
  </si>
  <si>
    <t>TOTAL $</t>
  </si>
  <si>
    <t>NOTES</t>
  </si>
  <si>
    <t>TOTAL</t>
  </si>
  <si>
    <t xml:space="preserve">Notes: </t>
  </si>
  <si>
    <t>ACCESSORY</t>
  </si>
  <si>
    <t>FULL SKU</t>
  </si>
  <si>
    <t>COST $</t>
  </si>
  <si>
    <t>Colonial Cream</t>
  </si>
  <si>
    <t>FOR ESTIMATE QUESTIONS CONTACT: 
cabinetdesign@midwestfloors.com
Phone 801-975-6125  Fax 801-990-6580</t>
  </si>
  <si>
    <t>ESTIMATE TOTAL</t>
  </si>
  <si>
    <t>2015_1.02</t>
  </si>
  <si>
    <t xml:space="preserve">SEND APPROVED ORDERS TO: orders@midwestfloors.com or 801-990-6588 (FAX) </t>
  </si>
  <si>
    <t>knotty_alder_painted paint item numbers</t>
  </si>
  <si>
    <t>ItemNumberAG</t>
  </si>
  <si>
    <t>ItemNumberBB</t>
  </si>
  <si>
    <t>ItemNumberCC</t>
  </si>
  <si>
    <t>List of colors</t>
  </si>
  <si>
    <t>2016 version:</t>
  </si>
  <si>
    <t>List of color item#s - KAN</t>
  </si>
  <si>
    <t>LABPAINTKANAB</t>
  </si>
  <si>
    <t>LABPAINTKANAG</t>
  </si>
  <si>
    <t>LABPAINTKANBB</t>
  </si>
  <si>
    <t>LABPAINTKANCC</t>
  </si>
  <si>
    <t>LABPAINTKANCO</t>
  </si>
  <si>
    <t>LABPAINTKANDW</t>
  </si>
  <si>
    <t>LABPAINTKANFRA</t>
  </si>
  <si>
    <t>LABPAINTKANHB</t>
  </si>
  <si>
    <t>LABPAINTKANMID</t>
  </si>
  <si>
    <t>LABPAINTKANMS</t>
  </si>
  <si>
    <t>LABPAINTKANOAT</t>
  </si>
  <si>
    <t>LABPAINTKANRR</t>
  </si>
  <si>
    <t>LABPAINTKANSB</t>
  </si>
  <si>
    <t>LABPAINTKANTO</t>
  </si>
  <si>
    <t>LABPAINTKANTOF</t>
  </si>
  <si>
    <t>LABPAINTKANVD</t>
  </si>
  <si>
    <t>List of color item#s SHKAN</t>
  </si>
  <si>
    <t>LABPAINTSHKANAG</t>
  </si>
  <si>
    <t>LABPAINTSHKANBB</t>
  </si>
  <si>
    <t>LABPAINTSHKANCC</t>
  </si>
  <si>
    <t>LABPAINTSHKANCO</t>
  </si>
  <si>
    <t>LABPAINTSHKANDW</t>
  </si>
  <si>
    <t>LABPAINTSHKANF</t>
  </si>
  <si>
    <t>LABPAINTSHKANHB</t>
  </si>
  <si>
    <t>LABPAINTSHKANMID</t>
  </si>
  <si>
    <t>LABPAINTSHKANMS</t>
  </si>
  <si>
    <t>LABPAINTSHKANOAT</t>
  </si>
  <si>
    <t>LABPAINTSHKANRR</t>
  </si>
  <si>
    <t>LABPAINTSHKANSB</t>
  </si>
  <si>
    <t>LABPAINTSHKANTO</t>
  </si>
  <si>
    <t>Winter_Haven_Birch</t>
  </si>
  <si>
    <t>Shaker_White_Birch</t>
  </si>
  <si>
    <t>REQUIRED TO CHOOSE ONE:</t>
  </si>
  <si>
    <t>REQUIRED:</t>
  </si>
  <si>
    <t>8/4/2017:</t>
  </si>
  <si>
    <t>V1.11 includes:</t>
  </si>
  <si>
    <t>Addition of kits:</t>
  </si>
  <si>
    <t>BDLW302124KW</t>
  </si>
  <si>
    <t>BDLW302124KA</t>
  </si>
  <si>
    <t>BDLW302124SHKA</t>
  </si>
  <si>
    <t>BDLW302124SHKW</t>
  </si>
  <si>
    <t>Urbana_Moonglow</t>
  </si>
  <si>
    <t>Urbana_Ash</t>
  </si>
  <si>
    <r>
      <t xml:space="preserve">Account Name </t>
    </r>
    <r>
      <rPr>
        <b/>
        <sz val="8"/>
        <color rgb="FFFF0000"/>
        <rFont val="Calibri"/>
        <family val="2"/>
        <scheme val="minor"/>
      </rPr>
      <t>(REQUIRED)</t>
    </r>
    <r>
      <rPr>
        <sz val="8"/>
        <color theme="1"/>
        <rFont val="Calibri"/>
        <family val="2"/>
        <scheme val="minor"/>
      </rPr>
      <t>:</t>
    </r>
  </si>
  <si>
    <r>
      <t xml:space="preserve">Customer P.O.# </t>
    </r>
    <r>
      <rPr>
        <b/>
        <sz val="8"/>
        <color rgb="FFFF0000"/>
        <rFont val="Calibri"/>
        <family val="2"/>
        <scheme val="minor"/>
      </rPr>
      <t>(REQUIRED)</t>
    </r>
    <r>
      <rPr>
        <sz val="8"/>
        <color theme="1"/>
        <rFont val="Calibri"/>
        <family val="2"/>
        <scheme val="minor"/>
      </rPr>
      <t>:</t>
    </r>
  </si>
  <si>
    <r>
      <t xml:space="preserve">Requested Ship Date </t>
    </r>
    <r>
      <rPr>
        <b/>
        <sz val="8"/>
        <color rgb="FFFF0000"/>
        <rFont val="Calibri"/>
        <family val="2"/>
        <scheme val="minor"/>
      </rPr>
      <t>(REQUIRED)</t>
    </r>
    <r>
      <rPr>
        <sz val="8"/>
        <color theme="1"/>
        <rFont val="Calibri"/>
        <family val="2"/>
        <scheme val="minor"/>
      </rPr>
      <t>:</t>
    </r>
  </si>
  <si>
    <t>Select_Finish</t>
  </si>
  <si>
    <t>W3012ASH</t>
  </si>
  <si>
    <t>W3312ASH</t>
  </si>
  <si>
    <t>W3612ASH</t>
  </si>
  <si>
    <t>W3015ASH</t>
  </si>
  <si>
    <t>W3315ASH</t>
  </si>
  <si>
    <t>W3615ASH</t>
  </si>
  <si>
    <t>W3018ASH</t>
  </si>
  <si>
    <t>W3618ASH</t>
  </si>
  <si>
    <t>W930ASH</t>
  </si>
  <si>
    <t>W1230ASH</t>
  </si>
  <si>
    <t>W1530ASH</t>
  </si>
  <si>
    <t>W1830ASH</t>
  </si>
  <si>
    <t>W2130ASH</t>
  </si>
  <si>
    <t>W2430ASH</t>
  </si>
  <si>
    <t>W2730ASH</t>
  </si>
  <si>
    <t>W3030ASH</t>
  </si>
  <si>
    <t>W3330ASH</t>
  </si>
  <si>
    <t>W3630ASH</t>
  </si>
  <si>
    <t>W3930ASH</t>
  </si>
  <si>
    <t>W4230ASH</t>
  </si>
  <si>
    <t>B12RASH</t>
  </si>
  <si>
    <t>B15RASH</t>
  </si>
  <si>
    <t>B18RASH</t>
  </si>
  <si>
    <t>B21RASH</t>
  </si>
  <si>
    <t>B24ASH</t>
  </si>
  <si>
    <t>B27ASH</t>
  </si>
  <si>
    <t>B30ASH</t>
  </si>
  <si>
    <t>B33ASH</t>
  </si>
  <si>
    <t>B36ASH</t>
  </si>
  <si>
    <t>B39ASH</t>
  </si>
  <si>
    <t>B42ASH</t>
  </si>
  <si>
    <t>BS30ASH</t>
  </si>
  <si>
    <t>BS33ASH</t>
  </si>
  <si>
    <t>BS36ASH</t>
  </si>
  <si>
    <t>BS42ASH</t>
  </si>
  <si>
    <t>BD15ASH</t>
  </si>
  <si>
    <t>BD18ASH</t>
  </si>
  <si>
    <t>BD21ASH</t>
  </si>
  <si>
    <t>BD24ASH</t>
  </si>
  <si>
    <t>BD30ASH</t>
  </si>
  <si>
    <t>BC36RASH</t>
  </si>
  <si>
    <t>BC36LASH</t>
  </si>
  <si>
    <t>BC39RASH</t>
  </si>
  <si>
    <t>BC39LASH</t>
  </si>
  <si>
    <t>BC42RASH</t>
  </si>
  <si>
    <t>BC42LASH</t>
  </si>
  <si>
    <t>BER36RASH</t>
  </si>
  <si>
    <t>BER36LASH</t>
  </si>
  <si>
    <t>BCR36RASH</t>
  </si>
  <si>
    <t>BCR36LASH</t>
  </si>
  <si>
    <t>T1884RASH</t>
  </si>
  <si>
    <t>T2484ASH</t>
  </si>
  <si>
    <t>VB12RASH</t>
  </si>
  <si>
    <t>VB15RASH</t>
  </si>
  <si>
    <t>VB18RASH</t>
  </si>
  <si>
    <t>VB21RASH</t>
  </si>
  <si>
    <t>VB24ASH</t>
  </si>
  <si>
    <t>VBD12ASH</t>
  </si>
  <si>
    <t>VBD15ASH</t>
  </si>
  <si>
    <t>VBFH24ASH</t>
  </si>
  <si>
    <t>VBFH30ASH</t>
  </si>
  <si>
    <t>VBFH36ASH</t>
  </si>
  <si>
    <t>VBSD30RASH</t>
  </si>
  <si>
    <t>VBSD36RASH</t>
  </si>
  <si>
    <t>F342ASH</t>
  </si>
  <si>
    <t>F396ASH</t>
  </si>
  <si>
    <t>F642ASH</t>
  </si>
  <si>
    <t>OL330ASH</t>
  </si>
  <si>
    <t>OL336ASH</t>
  </si>
  <si>
    <t>P1230ASH</t>
  </si>
  <si>
    <t>P2496ASH</t>
  </si>
  <si>
    <t>BFPR241.5ASH</t>
  </si>
  <si>
    <t>BFPL241.5ASH</t>
  </si>
  <si>
    <t>BFPR243ASH</t>
  </si>
  <si>
    <t>BFPL243ASH</t>
  </si>
  <si>
    <t>TK96ASH</t>
  </si>
  <si>
    <t>MSC96ASH</t>
  </si>
  <si>
    <t>MOC96ASH</t>
  </si>
  <si>
    <t>MS96ASH</t>
  </si>
  <si>
    <t>MQR96ASH</t>
  </si>
  <si>
    <t>HSSASH</t>
  </si>
  <si>
    <t>TUKITASH</t>
  </si>
  <si>
    <t>Nov2017-Ash</t>
  </si>
  <si>
    <t>Pasted from Urbana Stock Sheet AUG 21</t>
  </si>
  <si>
    <t>Unique Urbana Kits</t>
  </si>
  <si>
    <t>WODW3012ASH</t>
  </si>
  <si>
    <t>WODW3312ASH</t>
  </si>
  <si>
    <t>WODW3612ASH</t>
  </si>
  <si>
    <t>WODW3015ASH</t>
  </si>
  <si>
    <t>WODW3315ASH</t>
  </si>
  <si>
    <t>WODW3615ASH</t>
  </si>
  <si>
    <t>WODW3018ASH</t>
  </si>
  <si>
    <t>WODW3618ASH</t>
  </si>
  <si>
    <t>WODW930ASH</t>
  </si>
  <si>
    <t>WODW1230ASH</t>
  </si>
  <si>
    <t>WODW1530ASH</t>
  </si>
  <si>
    <t>WODW1830ASH</t>
  </si>
  <si>
    <t>WODW2130ASH</t>
  </si>
  <si>
    <t>WODW2430ASH</t>
  </si>
  <si>
    <t>WODW2730ASH</t>
  </si>
  <si>
    <t>WODW3030ASH</t>
  </si>
  <si>
    <t>WODW3330ASH</t>
  </si>
  <si>
    <t>WODW3930ASH</t>
  </si>
  <si>
    <t>WODW4230ASH</t>
  </si>
  <si>
    <t>WODB12RASH</t>
  </si>
  <si>
    <t>WODB15RASH</t>
  </si>
  <si>
    <t>WODB18RASH</t>
  </si>
  <si>
    <t>WODB21RASH</t>
  </si>
  <si>
    <t>WODB24ASH</t>
  </si>
  <si>
    <t>WODB27ASH</t>
  </si>
  <si>
    <t>WODB30ASH</t>
  </si>
  <si>
    <t>WODB33ASH</t>
  </si>
  <si>
    <t>WODB36ASH</t>
  </si>
  <si>
    <t>WODB39ASH</t>
  </si>
  <si>
    <t>WODB42ASH</t>
  </si>
  <si>
    <t>WODBS30ASH</t>
  </si>
  <si>
    <t>WODBS33ASH</t>
  </si>
  <si>
    <t>WODBS36ASH</t>
  </si>
  <si>
    <t>WODBS42ASH</t>
  </si>
  <si>
    <t>WODBD15ASH</t>
  </si>
  <si>
    <t>WODBD18ASH</t>
  </si>
  <si>
    <t>WODBD21ASH</t>
  </si>
  <si>
    <t>WODBD24ASH</t>
  </si>
  <si>
    <t>WODBD30ASH</t>
  </si>
  <si>
    <t>WODBC36RASH</t>
  </si>
  <si>
    <t>WODBC36LASH</t>
  </si>
  <si>
    <t>WODBC39RASH</t>
  </si>
  <si>
    <t>WODBC39LASH</t>
  </si>
  <si>
    <t>WODBC42RASH</t>
  </si>
  <si>
    <t>WODBC42LASH</t>
  </si>
  <si>
    <t>WODBER36RASH</t>
  </si>
  <si>
    <t>WODBER36LASH</t>
  </si>
  <si>
    <t>WODBCR36RASH</t>
  </si>
  <si>
    <t>WODBCR36LASH</t>
  </si>
  <si>
    <t>WODT1884RASH</t>
  </si>
  <si>
    <t>WODT2484ASH</t>
  </si>
  <si>
    <t>WODVB12RASH</t>
  </si>
  <si>
    <t>WODVB15RASH</t>
  </si>
  <si>
    <t>WODVB18RASH</t>
  </si>
  <si>
    <t>WODVB21RASH</t>
  </si>
  <si>
    <t>WODVB24ASH</t>
  </si>
  <si>
    <t>WODVBD12ASH</t>
  </si>
  <si>
    <t>WODVBD15ASH</t>
  </si>
  <si>
    <t>WODVBFH24ASH</t>
  </si>
  <si>
    <t>WODVBFH30ASH</t>
  </si>
  <si>
    <t>WODVBFH36ASH</t>
  </si>
  <si>
    <t>WODVBSD30RASH</t>
  </si>
  <si>
    <t>WODVBSD36RASH</t>
  </si>
  <si>
    <t>WODF342ASH</t>
  </si>
  <si>
    <t>WODF396ASH</t>
  </si>
  <si>
    <t>WODF642ASH</t>
  </si>
  <si>
    <t>WODOL330ASH</t>
  </si>
  <si>
    <t>WODOL336ASH</t>
  </si>
  <si>
    <t>WODP1230ASH</t>
  </si>
  <si>
    <t>WODP2496ASH</t>
  </si>
  <si>
    <t>WODBFPR241.5ASH</t>
  </si>
  <si>
    <t>WODBFPL241.5ASH</t>
  </si>
  <si>
    <t>WODBFPR243ASH</t>
  </si>
  <si>
    <t>WODBFPL243ASH</t>
  </si>
  <si>
    <t>WODTK96ASH</t>
  </si>
  <si>
    <t>WODMSC96ASH</t>
  </si>
  <si>
    <t>WODMOC96ASH</t>
  </si>
  <si>
    <t>WODMS96ASH</t>
  </si>
  <si>
    <t>WODMQR96ASH</t>
  </si>
  <si>
    <t>WODHSSASH</t>
  </si>
  <si>
    <t>WODTUKITASH</t>
  </si>
  <si>
    <t>W930</t>
  </si>
  <si>
    <t>B12R</t>
  </si>
  <si>
    <t>B15R</t>
  </si>
  <si>
    <t>B18R</t>
  </si>
  <si>
    <t>B21R</t>
  </si>
  <si>
    <t>BS30</t>
  </si>
  <si>
    <t>BS33</t>
  </si>
  <si>
    <t>BS36</t>
  </si>
  <si>
    <t>BS42</t>
  </si>
  <si>
    <t>BD15</t>
  </si>
  <si>
    <t>BD18</t>
  </si>
  <si>
    <t>BD21</t>
  </si>
  <si>
    <t>BD24</t>
  </si>
  <si>
    <t>BD30</t>
  </si>
  <si>
    <t>BC36R</t>
  </si>
  <si>
    <t>BC36L</t>
  </si>
  <si>
    <t>BC39R</t>
  </si>
  <si>
    <t>BC39L</t>
  </si>
  <si>
    <t>BC42R</t>
  </si>
  <si>
    <t>BC42L</t>
  </si>
  <si>
    <t>BER36R</t>
  </si>
  <si>
    <t>BER36L</t>
  </si>
  <si>
    <t>BCR36R</t>
  </si>
  <si>
    <t>BCR36L</t>
  </si>
  <si>
    <t>T1884R</t>
  </si>
  <si>
    <t>T2484</t>
  </si>
  <si>
    <t>VB12R</t>
  </si>
  <si>
    <t>VB15R</t>
  </si>
  <si>
    <t>VB18R</t>
  </si>
  <si>
    <t>VB21R</t>
  </si>
  <si>
    <t>VB24</t>
  </si>
  <si>
    <t>VBFH24</t>
  </si>
  <si>
    <t>VBFH30</t>
  </si>
  <si>
    <t>VBFH36</t>
  </si>
  <si>
    <t>VBSD30R</t>
  </si>
  <si>
    <t>VBSD36R</t>
  </si>
  <si>
    <t>F396</t>
  </si>
  <si>
    <t>OL330</t>
  </si>
  <si>
    <t>OL336</t>
  </si>
  <si>
    <t>P1230</t>
  </si>
  <si>
    <t>P2496</t>
  </si>
  <si>
    <t>BFPR241.5</t>
  </si>
  <si>
    <t>BFPL241.5</t>
  </si>
  <si>
    <t>BFPR243</t>
  </si>
  <si>
    <t>BFPL243</t>
  </si>
  <si>
    <t>MSC96</t>
  </si>
  <si>
    <t>MOC96</t>
  </si>
  <si>
    <t>MS96</t>
  </si>
  <si>
    <t>MQR96</t>
  </si>
  <si>
    <t>HSS</t>
  </si>
  <si>
    <t>TUKIT</t>
  </si>
  <si>
    <t>Nov2017-Moon</t>
  </si>
  <si>
    <t>W3012MOON</t>
  </si>
  <si>
    <t>W3312MOON</t>
  </si>
  <si>
    <t>W3612MOON</t>
  </si>
  <si>
    <t>W3015MOON</t>
  </si>
  <si>
    <t>W3315MOON</t>
  </si>
  <si>
    <t>W3615MOON</t>
  </si>
  <si>
    <t>W3018MOON</t>
  </si>
  <si>
    <t>W3618MOON</t>
  </si>
  <si>
    <t>W930MOON</t>
  </si>
  <si>
    <t>W1230MOON</t>
  </si>
  <si>
    <t>W1530MOON</t>
  </si>
  <si>
    <t>W1830MOON</t>
  </si>
  <si>
    <t>W2130MOON</t>
  </si>
  <si>
    <t>W2430MOON</t>
  </si>
  <si>
    <t>W2730MOON</t>
  </si>
  <si>
    <t>W3030MOON</t>
  </si>
  <si>
    <t>W3330MOON</t>
  </si>
  <si>
    <t>W3630MOON</t>
  </si>
  <si>
    <t>W3930MOON</t>
  </si>
  <si>
    <t>W4230MOON</t>
  </si>
  <si>
    <t>B12RMOON</t>
  </si>
  <si>
    <t>B15RMOON</t>
  </si>
  <si>
    <t>B18RMOON</t>
  </si>
  <si>
    <t>B21RMOON</t>
  </si>
  <si>
    <t>B24MOON</t>
  </si>
  <si>
    <t>B27MOON</t>
  </si>
  <si>
    <t>B30MOON</t>
  </si>
  <si>
    <t>B33MOON</t>
  </si>
  <si>
    <t>B36MOON</t>
  </si>
  <si>
    <t>B39MOON</t>
  </si>
  <si>
    <t>B42MOON</t>
  </si>
  <si>
    <t>BS30MOON</t>
  </si>
  <si>
    <t>BS33MOON</t>
  </si>
  <si>
    <t>BS36MOON</t>
  </si>
  <si>
    <t>BS42MOON</t>
  </si>
  <si>
    <t>BD15MOON</t>
  </si>
  <si>
    <t>BD18MOON</t>
  </si>
  <si>
    <t>BD21MOON</t>
  </si>
  <si>
    <t>BD24MOON</t>
  </si>
  <si>
    <t>BD30MOON</t>
  </si>
  <si>
    <t>BC36RMOON</t>
  </si>
  <si>
    <t>BC36LMOON</t>
  </si>
  <si>
    <t>BC39RMOON</t>
  </si>
  <si>
    <t>BC39LMOON</t>
  </si>
  <si>
    <t>BC42RMOON</t>
  </si>
  <si>
    <t>BC42LMOON</t>
  </si>
  <si>
    <t>BER36RMOON</t>
  </si>
  <si>
    <t>BER36LMOON</t>
  </si>
  <si>
    <t>BCR36RMOON</t>
  </si>
  <si>
    <t>BCR36LMOON</t>
  </si>
  <si>
    <t>T1884RMOON</t>
  </si>
  <si>
    <t>T2484MOON</t>
  </si>
  <si>
    <t>VB12RMOON</t>
  </si>
  <si>
    <t>VB15RMOON</t>
  </si>
  <si>
    <t>VB18RMOON</t>
  </si>
  <si>
    <t>VB21RMOON</t>
  </si>
  <si>
    <t>VB24MOON</t>
  </si>
  <si>
    <t>VBD12MOON</t>
  </si>
  <si>
    <t>VBD15MOON</t>
  </si>
  <si>
    <t>VBFH24MOON</t>
  </si>
  <si>
    <t>VBFH30MOON</t>
  </si>
  <si>
    <t>VBFH36MOON</t>
  </si>
  <si>
    <t>VBSD30RMOON</t>
  </si>
  <si>
    <t>VBSD36RMOON</t>
  </si>
  <si>
    <t>F342MOON</t>
  </si>
  <si>
    <t>F396MOON</t>
  </si>
  <si>
    <t>F642MOON</t>
  </si>
  <si>
    <t>OL330MOON</t>
  </si>
  <si>
    <t>OL336MOON</t>
  </si>
  <si>
    <t>P1230MOON</t>
  </si>
  <si>
    <t>P2496MOON</t>
  </si>
  <si>
    <t>BFPR241.5MOON</t>
  </si>
  <si>
    <t>BFPL241.5MOON</t>
  </si>
  <si>
    <t>BFPL243MOON</t>
  </si>
  <si>
    <t>TK96MOON</t>
  </si>
  <si>
    <t>MSC96MOON</t>
  </si>
  <si>
    <t>MOC96MOON</t>
  </si>
  <si>
    <t>MS96MOON</t>
  </si>
  <si>
    <t>MQR96MOON</t>
  </si>
  <si>
    <t>HSSMOON</t>
  </si>
  <si>
    <t>TUKITMOON</t>
  </si>
  <si>
    <t>WODW3012MOON</t>
  </si>
  <si>
    <t>WODW3312MOON</t>
  </si>
  <si>
    <t>WODW3612MOON</t>
  </si>
  <si>
    <t>WODW3015MOON</t>
  </si>
  <si>
    <t>WODW3315MOON</t>
  </si>
  <si>
    <t>WODW3615MOON</t>
  </si>
  <si>
    <t>WODW3018MOON</t>
  </si>
  <si>
    <t>WODW3618MOON</t>
  </si>
  <si>
    <t>WODW930MOON</t>
  </si>
  <si>
    <t>WODW1230MOON</t>
  </si>
  <si>
    <t>WODW1530MOON</t>
  </si>
  <si>
    <t>WODW1830MOON</t>
  </si>
  <si>
    <t>WODW2130MOON</t>
  </si>
  <si>
    <t>WODW2430MOON</t>
  </si>
  <si>
    <t>WODW2730MOON</t>
  </si>
  <si>
    <t>WODW3030MOON</t>
  </si>
  <si>
    <t>WODW3330MOON</t>
  </si>
  <si>
    <t>WODW3630MOON</t>
  </si>
  <si>
    <t>WODW3930MOON</t>
  </si>
  <si>
    <t>WODW4230MOON</t>
  </si>
  <si>
    <t>WODB12RMOON</t>
  </si>
  <si>
    <t>WODB15RMOON</t>
  </si>
  <si>
    <t>WODB18RMOON</t>
  </si>
  <si>
    <t>WODB21RMOON</t>
  </si>
  <si>
    <t>WODB24MOON</t>
  </si>
  <si>
    <t>WODB27MOON</t>
  </si>
  <si>
    <t>WODB30MOON</t>
  </si>
  <si>
    <t>WODB33MOON</t>
  </si>
  <si>
    <t>WODB36MOON</t>
  </si>
  <si>
    <t>WODB39MOON</t>
  </si>
  <si>
    <t>WODB42MOON</t>
  </si>
  <si>
    <t>WODBS30MOON</t>
  </si>
  <si>
    <t>WODBS33MOON</t>
  </si>
  <si>
    <t>WODBS36MOON</t>
  </si>
  <si>
    <t>WODBS42MOON</t>
  </si>
  <si>
    <t>WODBD15MOON</t>
  </si>
  <si>
    <t>WODBD18MOON</t>
  </si>
  <si>
    <t>WODBD21MOON</t>
  </si>
  <si>
    <t>WODBD24MOON</t>
  </si>
  <si>
    <t>WODBD30MOON</t>
  </si>
  <si>
    <t>WODBC36RMOON</t>
  </si>
  <si>
    <t>WODBC36LMOON</t>
  </si>
  <si>
    <t>WODBC39RMOON</t>
  </si>
  <si>
    <t>WODBC39LMOON</t>
  </si>
  <si>
    <t>WODBC42RMOON</t>
  </si>
  <si>
    <t>WODBC42LMOON</t>
  </si>
  <si>
    <t>WODBER36RMOON</t>
  </si>
  <si>
    <t>WODBER36LMOON</t>
  </si>
  <si>
    <t>WODBCR36RMOON</t>
  </si>
  <si>
    <t>WODBCR36LMOON</t>
  </si>
  <si>
    <t>WODT1884RMOON</t>
  </si>
  <si>
    <t>WODT2484MOON</t>
  </si>
  <si>
    <t>WODVB12RMOON</t>
  </si>
  <si>
    <t>WODVB15RMOON</t>
  </si>
  <si>
    <t>WODVB18RMOON</t>
  </si>
  <si>
    <t>WODVB21RMOON</t>
  </si>
  <si>
    <t>WODVB24MOON</t>
  </si>
  <si>
    <t>WODVBD12MOON</t>
  </si>
  <si>
    <t>WODVBD15MOON</t>
  </si>
  <si>
    <t>WODVBFH24MOON</t>
  </si>
  <si>
    <t>WODVBFH30MOON</t>
  </si>
  <si>
    <t>WODVBFH36MOON</t>
  </si>
  <si>
    <t>WODVBSD30RMOON</t>
  </si>
  <si>
    <t>WODVBSD36RMOON</t>
  </si>
  <si>
    <t>WODF342MOON</t>
  </si>
  <si>
    <t>WODF396MOON</t>
  </si>
  <si>
    <t>WODF642MOON</t>
  </si>
  <si>
    <t>WODOL330MOON</t>
  </si>
  <si>
    <t>WODOL336MOON</t>
  </si>
  <si>
    <t>WODP1230MOON</t>
  </si>
  <si>
    <t>WODP2496MOON</t>
  </si>
  <si>
    <t>WODBFPR241.5MOON</t>
  </si>
  <si>
    <t>WODBFPL241.5MOON</t>
  </si>
  <si>
    <t>WODBFPL243MOON</t>
  </si>
  <si>
    <t>WODTK96MOON</t>
  </si>
  <si>
    <t>WODMSC96MOON</t>
  </si>
  <si>
    <t>WODMOC96MOON</t>
  </si>
  <si>
    <t>WODMS96MOON</t>
  </si>
  <si>
    <t>WODMQR96MOON</t>
  </si>
  <si>
    <t>WODHSSMOON</t>
  </si>
  <si>
    <t>WODTUKITMOON</t>
  </si>
  <si>
    <t>CABINET</t>
  </si>
  <si>
    <t>W1</t>
  </si>
  <si>
    <t>W2</t>
  </si>
  <si>
    <t>Eliminate WOD prefix</t>
  </si>
  <si>
    <t>skuwowod</t>
  </si>
  <si>
    <t>qnty of</t>
  </si>
  <si>
    <t>WODP3648ASH</t>
  </si>
  <si>
    <t>P3648ASH</t>
  </si>
  <si>
    <t>P3648</t>
  </si>
  <si>
    <t>WODBFH09RMOON</t>
  </si>
  <si>
    <t>BFH09RMOON</t>
  </si>
  <si>
    <t>BFH09R</t>
  </si>
  <si>
    <t>WODP3648MOON</t>
  </si>
  <si>
    <t>P3648MOON</t>
  </si>
  <si>
    <t>WODW3630ASH</t>
  </si>
  <si>
    <t>WDC2430</t>
  </si>
  <si>
    <t>WDC2430ASH</t>
  </si>
  <si>
    <t>WODWDC2430ASH</t>
  </si>
  <si>
    <t>.</t>
  </si>
  <si>
    <t>WODWDC2430MOON</t>
  </si>
  <si>
    <t>WDC2430MOON</t>
  </si>
  <si>
    <t>WODBFH09RASH</t>
  </si>
  <si>
    <t>BFH09RASH</t>
  </si>
  <si>
    <t>WODBFPR243MOON</t>
  </si>
  <si>
    <t>BFPR243MOON</t>
  </si>
  <si>
    <r>
      <rPr>
        <b/>
        <sz val="16"/>
        <rFont val="Calibri"/>
        <family val="2"/>
        <scheme val="minor"/>
      </rPr>
      <t>2018 CABINET PRICING PROGRAM</t>
    </r>
    <r>
      <rPr>
        <sz val="10"/>
        <rFont val="Calibri"/>
        <family val="2"/>
        <scheme val="minor"/>
      </rPr>
      <t xml:space="preserve"> </t>
    </r>
    <r>
      <rPr>
        <sz val="8"/>
        <rFont val="Calibri"/>
        <family val="2"/>
        <scheme val="minor"/>
      </rPr>
      <t>v.1.2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</si>
</sst>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F800]dddd\,\ mmmm\ dd\,\ yyyy"/>
    <numFmt numFmtId="167" formatCode="0.0000"/>
    <numFmt numFmtId="168" formatCode="[$-409]d\-mmm\-yy;@"/>
    <numFmt numFmtId="169" formatCode="mm/dd/yy;@"/>
    <numFmt numFmtId="170" formatCode="&quot;$&quot;#,##0"/>
    <numFmt numFmtId="171" formatCode="m/d/yy;@"/>
    <numFmt numFmtId="172" formatCode="0_);\(0\)"/>
    <numFmt numFmtId="173" formatCode="0.00_);\(0.00\)"/>
    <numFmt numFmtId="174" formatCode="0.00;[Red]0.00"/>
    <numFmt numFmtId="175" formatCode="0;[Red]0"/>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sz val="8"/>
      <name val="Arial"/>
      <family val="2"/>
    </font>
    <font>
      <sz val="8"/>
      <name val="Arial"/>
      <family val="2"/>
    </font>
    <font>
      <sz val="10"/>
      <name val="Arial"/>
      <family val="2"/>
    </font>
    <font>
      <b/>
      <sz val="20"/>
      <name val="Arial"/>
      <family val="2"/>
    </font>
    <font>
      <sz val="8"/>
      <color indexed="9"/>
      <name val="Arial"/>
      <family val="2"/>
    </font>
    <font>
      <b/>
      <sz val="8"/>
      <color indexed="81"/>
      <name val="Tahoma"/>
      <family val="2"/>
    </font>
    <font>
      <sz val="10"/>
      <color indexed="10"/>
      <name val="Arial"/>
      <family val="2"/>
    </font>
    <font>
      <sz val="10"/>
      <color indexed="9"/>
      <name val="Arial"/>
      <family val="2"/>
    </font>
    <font>
      <b/>
      <sz val="8"/>
      <color indexed="10"/>
      <name val="Arial"/>
      <family val="2"/>
    </font>
    <font>
      <b/>
      <sz val="10"/>
      <color indexed="10"/>
      <name val="Arial"/>
      <family val="2"/>
    </font>
    <font>
      <b/>
      <sz val="14"/>
      <color indexed="10"/>
      <name val="Arial"/>
      <family val="2"/>
    </font>
    <font>
      <sz val="8"/>
      <color indexed="10"/>
      <name val="Arial"/>
      <family val="2"/>
    </font>
    <font>
      <sz val="10"/>
      <color indexed="10"/>
      <name val="Arial"/>
      <family val="2"/>
    </font>
    <font>
      <b/>
      <sz val="10"/>
      <name val="Arial"/>
      <family val="2"/>
    </font>
    <font>
      <sz val="6"/>
      <color indexed="9"/>
      <name val="Arial"/>
      <family val="2"/>
    </font>
    <font>
      <sz val="8"/>
      <name val="Arial"/>
      <family val="2"/>
    </font>
    <font>
      <sz val="6"/>
      <name val="Arial"/>
      <family val="2"/>
    </font>
    <font>
      <sz val="7.5"/>
      <name val="Arial"/>
      <family val="2"/>
    </font>
    <font>
      <sz val="7.5"/>
      <name val="Arial"/>
      <family val="2"/>
    </font>
    <font>
      <b/>
      <sz val="12"/>
      <name val="Arial"/>
      <family val="2"/>
    </font>
    <font>
      <b/>
      <sz val="11"/>
      <name val="Arial"/>
      <family val="2"/>
    </font>
    <font>
      <sz val="8"/>
      <color indexed="8"/>
      <name val="Tahoma"/>
      <family val="2"/>
    </font>
    <font>
      <sz val="11"/>
      <name val="Calibri"/>
      <family val="2"/>
    </font>
    <font>
      <sz val="10"/>
      <name val="Arial"/>
      <family val="2"/>
    </font>
    <font>
      <sz val="26"/>
      <name val="Arial"/>
      <family val="2"/>
    </font>
    <font>
      <sz val="12"/>
      <name val="Arial"/>
      <family val="2"/>
    </font>
    <font>
      <sz val="16"/>
      <name val="Arial"/>
      <family val="2"/>
    </font>
    <font>
      <sz val="14"/>
      <name val="Arial"/>
      <family val="2"/>
    </font>
    <font>
      <u/>
      <sz val="16"/>
      <name val="Arial"/>
      <family val="2"/>
    </font>
    <font>
      <sz val="9"/>
      <color indexed="9"/>
      <name val="Times New Roman"/>
      <family val="1"/>
    </font>
    <font>
      <b/>
      <sz val="9"/>
      <color indexed="9"/>
      <name val="Times New Roman"/>
      <family val="1"/>
    </font>
    <font>
      <b/>
      <sz val="12"/>
      <color indexed="9"/>
      <name val="Times New Roman"/>
      <family val="1"/>
    </font>
    <font>
      <sz val="9"/>
      <name val="Arial"/>
      <family val="2"/>
    </font>
    <font>
      <sz val="36"/>
      <name val="Arial"/>
      <family val="2"/>
    </font>
    <font>
      <sz val="32"/>
      <name val="Arial"/>
      <family val="2"/>
    </font>
    <font>
      <b/>
      <sz val="8"/>
      <color indexed="8"/>
      <name val="Tahoma"/>
      <family val="2"/>
    </font>
    <font>
      <sz val="11"/>
      <color theme="1"/>
      <name val="Calibri"/>
      <family val="2"/>
      <scheme val="minor"/>
    </font>
    <font>
      <sz val="10"/>
      <color rgb="FFFFFFFF"/>
      <name val="Arial"/>
      <family val="2"/>
    </font>
    <font>
      <sz val="16"/>
      <color rgb="FFFFFFFF"/>
      <name val="Arial"/>
      <family val="2"/>
    </font>
    <font>
      <b/>
      <sz val="26"/>
      <color rgb="FF333333"/>
      <name val="Times New Roman"/>
      <family val="1"/>
    </font>
    <font>
      <sz val="32"/>
      <color rgb="FFFFFFFF"/>
      <name val="Times New Roman"/>
      <family val="1"/>
    </font>
    <font>
      <sz val="32"/>
      <color rgb="FFFFFFFF"/>
      <name val="Arial"/>
      <family val="2"/>
    </font>
    <font>
      <sz val="11"/>
      <color rgb="FF1F497D"/>
      <name val="Calibri"/>
      <family val="2"/>
      <scheme val="minor"/>
    </font>
    <font>
      <sz val="28"/>
      <color rgb="FFFFFFFF"/>
      <name val="Arial"/>
      <family val="2"/>
    </font>
    <font>
      <b/>
      <sz val="12"/>
      <color rgb="FF800000"/>
      <name val="Arial"/>
      <family val="2"/>
    </font>
    <font>
      <sz val="8"/>
      <color rgb="FF000000"/>
      <name val="Tahoma"/>
      <family val="2"/>
    </font>
    <font>
      <sz val="9"/>
      <color theme="1"/>
      <name val="Calibri"/>
      <family val="2"/>
      <scheme val="minor"/>
    </font>
    <font>
      <sz val="8"/>
      <color rgb="FF000000"/>
      <name val="Segoe UI"/>
      <family val="2"/>
    </font>
    <font>
      <sz val="10"/>
      <name val="Calibri"/>
      <family val="2"/>
      <scheme val="minor"/>
    </font>
    <font>
      <b/>
      <sz val="16"/>
      <name val="Calibri"/>
      <family val="2"/>
      <scheme val="minor"/>
    </font>
    <font>
      <sz val="8"/>
      <name val="Calibri"/>
      <family val="2"/>
      <scheme val="minor"/>
    </font>
    <font>
      <b/>
      <sz val="20"/>
      <name val="Calibri"/>
      <family val="2"/>
      <scheme val="minor"/>
    </font>
    <font>
      <b/>
      <sz val="12"/>
      <name val="Calibri"/>
      <family val="2"/>
      <scheme val="minor"/>
    </font>
    <font>
      <b/>
      <sz val="11"/>
      <name val="Calibri"/>
      <family val="2"/>
      <scheme val="minor"/>
    </font>
    <font>
      <sz val="8"/>
      <color theme="1"/>
      <name val="Calibri"/>
      <family val="2"/>
      <scheme val="minor"/>
    </font>
    <font>
      <b/>
      <sz val="8"/>
      <color rgb="FFFF0000"/>
      <name val="Calibri"/>
      <family val="2"/>
      <scheme val="minor"/>
    </font>
    <font>
      <sz val="9"/>
      <name val="Calibri"/>
      <family val="2"/>
      <scheme val="minor"/>
    </font>
    <font>
      <sz val="6"/>
      <color theme="1"/>
      <name val="Calibri"/>
      <family val="2"/>
      <scheme val="minor"/>
    </font>
    <font>
      <sz val="7"/>
      <color theme="1"/>
      <name val="Calibri"/>
      <family val="2"/>
      <scheme val="minor"/>
    </font>
    <font>
      <sz val="10"/>
      <color indexed="9"/>
      <name val="Calibri"/>
      <family val="2"/>
      <scheme val="minor"/>
    </font>
    <font>
      <b/>
      <sz val="8"/>
      <name val="Calibri"/>
      <family val="2"/>
      <scheme val="minor"/>
    </font>
    <font>
      <b/>
      <sz val="10"/>
      <name val="Calibri"/>
      <family val="2"/>
      <scheme val="minor"/>
    </font>
    <font>
      <b/>
      <sz val="9"/>
      <color rgb="FFFF0000"/>
      <name val="Calibri"/>
      <family val="2"/>
      <scheme val="minor"/>
    </font>
    <font>
      <b/>
      <sz val="9"/>
      <name val="Calibri"/>
      <family val="2"/>
      <scheme val="minor"/>
    </font>
    <font>
      <b/>
      <sz val="10"/>
      <color rgb="FFFF0000"/>
      <name val="Calibri"/>
      <family val="2"/>
      <scheme val="minor"/>
    </font>
    <font>
      <sz val="8"/>
      <color rgb="FF000000"/>
      <name val="Calibri"/>
      <family val="2"/>
      <scheme val="minor"/>
    </font>
    <font>
      <sz val="6"/>
      <color rgb="FF000000"/>
      <name val="Calibri"/>
      <family val="2"/>
      <scheme val="minor"/>
    </font>
    <font>
      <b/>
      <sz val="7"/>
      <color rgb="FF000000"/>
      <name val="Calibri"/>
      <family val="2"/>
      <scheme val="minor"/>
    </font>
    <font>
      <sz val="11"/>
      <color rgb="FF000000"/>
      <name val="Calibri"/>
      <family val="2"/>
      <scheme val="minor"/>
    </font>
    <font>
      <b/>
      <sz val="7"/>
      <color theme="1"/>
      <name val="Calibri"/>
      <family val="2"/>
      <scheme val="minor"/>
    </font>
    <font>
      <b/>
      <sz val="8"/>
      <color rgb="FF000000"/>
      <name val="Calibri"/>
      <family val="2"/>
      <scheme val="minor"/>
    </font>
    <font>
      <sz val="10"/>
      <color theme="1"/>
      <name val="Calibri"/>
      <family val="2"/>
      <scheme val="minor"/>
    </font>
    <font>
      <sz val="9"/>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FF"/>
        <bgColor rgb="FF000000"/>
      </patternFill>
    </fill>
    <fill>
      <patternFill patternType="solid">
        <fgColor rgb="FF99CCFF"/>
        <bgColor rgb="FF000000"/>
      </patternFill>
    </fill>
    <fill>
      <patternFill patternType="solid">
        <fgColor rgb="FF333333"/>
        <bgColor rgb="FF000000"/>
      </patternFill>
    </fill>
    <fill>
      <patternFill patternType="solid">
        <fgColor rgb="FFCCFFCC"/>
        <bgColor rgb="FF000000"/>
      </patternFill>
    </fill>
    <fill>
      <patternFill patternType="solid">
        <fgColor rgb="FFFFFF99"/>
        <bgColor rgb="FF000000"/>
      </patternFill>
    </fill>
    <fill>
      <patternFill patternType="solid">
        <fgColor theme="0"/>
        <bgColor indexed="64"/>
      </patternFill>
    </fill>
    <fill>
      <patternFill patternType="solid">
        <fgColor theme="9" tint="0.79998168889431442"/>
        <bgColor indexed="65"/>
      </patternFill>
    </fill>
  </fills>
  <borders count="3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hair">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s>
  <cellStyleXfs count="4">
    <xf numFmtId="0" fontId="0" fillId="0" borderId="0"/>
    <xf numFmtId="44" fontId="33" fillId="0" borderId="0" applyFont="0" applyFill="0" applyBorder="0" applyAlignment="0" applyProtection="0"/>
    <xf numFmtId="0" fontId="46" fillId="0" borderId="0"/>
    <xf numFmtId="0" fontId="6" fillId="12" borderId="0" applyNumberFormat="0" applyBorder="0" applyAlignment="0" applyProtection="0"/>
  </cellStyleXfs>
  <cellXfs count="571">
    <xf numFmtId="0" fontId="0" fillId="0" borderId="0" xfId="0"/>
    <xf numFmtId="0" fontId="0" fillId="2" borderId="0" xfId="0" applyFill="1" applyProtection="1"/>
    <xf numFmtId="1" fontId="9" fillId="2" borderId="0" xfId="0" applyNumberFormat="1" applyFont="1" applyFill="1" applyProtection="1"/>
    <xf numFmtId="0" fontId="0" fillId="2" borderId="1" xfId="0" applyFill="1" applyBorder="1" applyProtection="1"/>
    <xf numFmtId="1" fontId="9" fillId="2" borderId="1" xfId="0" applyNumberFormat="1" applyFont="1" applyFill="1" applyBorder="1" applyProtection="1"/>
    <xf numFmtId="0" fontId="0" fillId="2" borderId="0" xfId="0" applyFill="1" applyBorder="1" applyProtection="1"/>
    <xf numFmtId="1" fontId="9" fillId="2" borderId="2" xfId="0" applyNumberFormat="1" applyFont="1" applyFill="1" applyBorder="1" applyProtection="1"/>
    <xf numFmtId="0" fontId="0" fillId="2" borderId="0" xfId="0" applyFill="1" applyAlignment="1" applyProtection="1">
      <alignment horizontal="center"/>
    </xf>
    <xf numFmtId="1" fontId="9" fillId="2" borderId="3" xfId="0" applyNumberFormat="1" applyFont="1" applyFill="1" applyBorder="1" applyProtection="1"/>
    <xf numFmtId="0" fontId="9" fillId="2" borderId="0" xfId="0" applyFont="1" applyFill="1" applyProtection="1"/>
    <xf numFmtId="165" fontId="9" fillId="2" borderId="0" xfId="0" applyNumberFormat="1" applyFont="1" applyFill="1" applyBorder="1" applyAlignment="1" applyProtection="1">
      <alignment horizontal="center"/>
    </xf>
    <xf numFmtId="7" fontId="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164" fontId="0" fillId="2" borderId="0" xfId="0" applyNumberFormat="1" applyFill="1" applyAlignment="1" applyProtection="1"/>
    <xf numFmtId="164" fontId="0" fillId="2" borderId="0" xfId="0" applyNumberFormat="1" applyFill="1" applyBorder="1" applyAlignment="1" applyProtection="1"/>
    <xf numFmtId="44" fontId="0" fillId="2" borderId="0" xfId="0" applyNumberFormat="1" applyFill="1" applyProtection="1"/>
    <xf numFmtId="0" fontId="9" fillId="2" borderId="0" xfId="0" applyFont="1" applyFill="1" applyAlignment="1" applyProtection="1">
      <alignment horizontal="center" vertical="center" wrapText="1"/>
    </xf>
    <xf numFmtId="0" fontId="9"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1" fontId="9" fillId="2" borderId="0" xfId="0" applyNumberFormat="1" applyFont="1" applyFill="1" applyAlignment="1" applyProtection="1"/>
    <xf numFmtId="164" fontId="10" fillId="2" borderId="0" xfId="0" applyNumberFormat="1" applyFont="1" applyFill="1" applyAlignment="1" applyProtection="1"/>
    <xf numFmtId="0" fontId="8" fillId="2" borderId="0" xfId="0" applyFont="1" applyFill="1" applyProtection="1"/>
    <xf numFmtId="44" fontId="16" fillId="2" borderId="0" xfId="0" applyNumberFormat="1" applyFont="1" applyFill="1" applyProtection="1"/>
    <xf numFmtId="44" fontId="12" fillId="2" borderId="0" xfId="0" applyNumberFormat="1" applyFont="1" applyFill="1" applyProtection="1"/>
    <xf numFmtId="0" fontId="8" fillId="2" borderId="1" xfId="0" applyFont="1" applyFill="1" applyBorder="1" applyProtection="1"/>
    <xf numFmtId="0" fontId="13" fillId="2" borderId="0" xfId="0" applyFont="1" applyFill="1" applyAlignment="1" applyProtection="1">
      <alignment horizontal="center" vertical="top"/>
      <protection locked="0"/>
    </xf>
    <xf numFmtId="0" fontId="9" fillId="2" borderId="0" xfId="0" applyFont="1" applyFill="1" applyAlignment="1" applyProtection="1">
      <alignment horizontal="center"/>
    </xf>
    <xf numFmtId="0" fontId="10" fillId="0" borderId="0" xfId="0" applyFont="1" applyFill="1" applyBorder="1" applyAlignment="1" applyProtection="1">
      <alignment horizontal="center"/>
      <protection locked="0"/>
    </xf>
    <xf numFmtId="0" fontId="0" fillId="0" borderId="0" xfId="0" applyFill="1" applyBorder="1" applyProtection="1"/>
    <xf numFmtId="1" fontId="9" fillId="2" borderId="0" xfId="0" applyNumberFormat="1" applyFont="1" applyFill="1" applyBorder="1" applyProtection="1"/>
    <xf numFmtId="0" fontId="8" fillId="2" borderId="0" xfId="0" applyFont="1" applyFill="1" applyBorder="1" applyProtection="1"/>
    <xf numFmtId="0" fontId="12" fillId="2" borderId="0" xfId="0" applyFont="1" applyFill="1" applyBorder="1" applyProtection="1"/>
    <xf numFmtId="0" fontId="0" fillId="2" borderId="1" xfId="0" applyFill="1" applyBorder="1" applyAlignment="1" applyProtection="1"/>
    <xf numFmtId="164" fontId="10" fillId="0" borderId="4" xfId="0" applyNumberFormat="1" applyFont="1" applyFill="1" applyBorder="1" applyAlignment="1" applyProtection="1">
      <alignment horizontal="left"/>
      <protection locked="0"/>
    </xf>
    <xf numFmtId="164" fontId="10" fillId="0" borderId="5" xfId="0" applyNumberFormat="1" applyFont="1" applyFill="1" applyBorder="1" applyAlignment="1" applyProtection="1">
      <alignment horizontal="left"/>
      <protection locked="0"/>
    </xf>
    <xf numFmtId="0" fontId="0" fillId="2" borderId="6" xfId="0" applyFill="1" applyBorder="1" applyProtection="1"/>
    <xf numFmtId="0" fontId="0" fillId="2" borderId="0" xfId="0" applyFill="1" applyBorder="1" applyAlignment="1" applyProtection="1">
      <protection locked="0"/>
    </xf>
    <xf numFmtId="0" fontId="8" fillId="2" borderId="6" xfId="0" applyFont="1" applyFill="1" applyBorder="1" applyAlignment="1">
      <alignment horizontal="center"/>
    </xf>
    <xf numFmtId="0" fontId="10" fillId="2" borderId="0" xfId="0" applyFont="1" applyFill="1" applyBorder="1" applyAlignment="1" applyProtection="1">
      <alignment horizontal="left"/>
    </xf>
    <xf numFmtId="0" fontId="19" fillId="2" borderId="0" xfId="0" applyFont="1" applyFill="1" applyAlignment="1" applyProtection="1">
      <protection locked="0"/>
    </xf>
    <xf numFmtId="0" fontId="0" fillId="2" borderId="7" xfId="0" applyFill="1" applyBorder="1" applyProtection="1"/>
    <xf numFmtId="1" fontId="9" fillId="2" borderId="7" xfId="0" applyNumberFormat="1" applyFont="1" applyFill="1" applyBorder="1" applyProtection="1"/>
    <xf numFmtId="0" fontId="10" fillId="2" borderId="1" xfId="0" applyFont="1" applyFill="1" applyBorder="1" applyProtection="1"/>
    <xf numFmtId="0" fontId="18" fillId="2" borderId="2"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25" fillId="2" borderId="0" xfId="0" applyFont="1" applyFill="1" applyProtection="1"/>
    <xf numFmtId="0" fontId="28" fillId="2" borderId="1" xfId="0" applyFont="1" applyFill="1" applyBorder="1" applyProtection="1"/>
    <xf numFmtId="0" fontId="25" fillId="2" borderId="1" xfId="0" applyFont="1" applyFill="1" applyBorder="1" applyProtection="1"/>
    <xf numFmtId="0" fontId="0" fillId="2" borderId="0" xfId="0" applyFill="1" applyBorder="1" applyAlignment="1" applyProtection="1">
      <alignment horizontal="center"/>
      <protection locked="0"/>
    </xf>
    <xf numFmtId="0" fontId="10" fillId="2" borderId="0"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10" fillId="2" borderId="6" xfId="0" applyFont="1" applyFill="1" applyBorder="1" applyAlignment="1" applyProtection="1">
      <alignment horizontal="left"/>
      <protection locked="0"/>
    </xf>
    <xf numFmtId="0" fontId="10" fillId="2" borderId="2" xfId="0" applyFont="1" applyFill="1" applyBorder="1" applyProtection="1"/>
    <xf numFmtId="0" fontId="10" fillId="2" borderId="3" xfId="0" applyFont="1" applyFill="1" applyBorder="1" applyProtection="1"/>
    <xf numFmtId="0" fontId="10" fillId="2" borderId="1" xfId="0" applyFont="1" applyFill="1" applyBorder="1" applyAlignment="1" applyProtection="1">
      <alignment horizontal="left"/>
      <protection locked="0"/>
    </xf>
    <xf numFmtId="0" fontId="17" fillId="0" borderId="0" xfId="0" applyFont="1" applyAlignment="1"/>
    <xf numFmtId="0" fontId="10" fillId="2" borderId="8" xfId="0" applyFont="1" applyFill="1" applyBorder="1" applyProtection="1"/>
    <xf numFmtId="0" fontId="10" fillId="2" borderId="0" xfId="0" applyFont="1" applyFill="1" applyBorder="1" applyProtection="1"/>
    <xf numFmtId="0" fontId="10" fillId="2" borderId="0" xfId="0" applyFont="1" applyFill="1" applyBorder="1" applyAlignment="1" applyProtection="1"/>
    <xf numFmtId="0" fontId="10" fillId="0" borderId="8" xfId="0" applyFont="1" applyFill="1" applyBorder="1" applyProtection="1"/>
    <xf numFmtId="0" fontId="10" fillId="2" borderId="9" xfId="0" applyFont="1" applyFill="1" applyBorder="1" applyProtection="1"/>
    <xf numFmtId="0" fontId="10" fillId="0" borderId="3" xfId="0" applyFont="1" applyFill="1" applyBorder="1" applyProtection="1"/>
    <xf numFmtId="164" fontId="10" fillId="2" borderId="0" xfId="0" applyNumberFormat="1" applyFont="1" applyFill="1" applyBorder="1" applyAlignment="1" applyProtection="1">
      <alignment horizontal="left"/>
      <protection locked="0"/>
    </xf>
    <xf numFmtId="164" fontId="10" fillId="2" borderId="0" xfId="0" applyNumberFormat="1" applyFont="1" applyFill="1" applyBorder="1" applyAlignment="1" applyProtection="1">
      <alignment horizontal="left" vertical="top"/>
      <protection locked="0"/>
    </xf>
    <xf numFmtId="167" fontId="0" fillId="0" borderId="0" xfId="0" applyNumberFormat="1"/>
    <xf numFmtId="4" fontId="25" fillId="2" borderId="0" xfId="0" applyNumberFormat="1" applyFont="1" applyFill="1" applyProtection="1"/>
    <xf numFmtId="164" fontId="10" fillId="2" borderId="0" xfId="0" applyNumberFormat="1" applyFont="1" applyFill="1" applyBorder="1" applyAlignment="1" applyProtection="1">
      <alignment horizontal="left" vertical="top"/>
    </xf>
    <xf numFmtId="0" fontId="0" fillId="0" borderId="6" xfId="0" applyBorder="1" applyAlignment="1" applyProtection="1">
      <alignment horizontal="center"/>
      <protection locked="0"/>
    </xf>
    <xf numFmtId="0" fontId="18" fillId="2" borderId="0" xfId="0" applyFont="1" applyFill="1" applyBorder="1" applyProtection="1"/>
    <xf numFmtId="0" fontId="0" fillId="0" borderId="6" xfId="0" applyBorder="1" applyAlignment="1" applyProtection="1">
      <alignment horizontal="center"/>
    </xf>
    <xf numFmtId="164" fontId="11" fillId="2" borderId="1" xfId="0" applyNumberFormat="1" applyFont="1" applyFill="1" applyBorder="1" applyAlignment="1" applyProtection="1">
      <alignment horizontal="center"/>
    </xf>
    <xf numFmtId="1" fontId="9" fillId="2" borderId="1" xfId="0" applyNumberFormat="1" applyFont="1" applyFill="1" applyBorder="1" applyAlignment="1" applyProtection="1"/>
    <xf numFmtId="0" fontId="11" fillId="2" borderId="1" xfId="0" applyFont="1" applyFill="1" applyBorder="1" applyProtection="1"/>
    <xf numFmtId="0" fontId="10" fillId="2" borderId="9" xfId="0" applyFont="1" applyFill="1" applyBorder="1" applyAlignment="1" applyProtection="1">
      <alignment horizontal="left" vertical="center"/>
    </xf>
    <xf numFmtId="0" fontId="22" fillId="0" borderId="7" xfId="0" applyFont="1" applyBorder="1" applyAlignment="1"/>
    <xf numFmtId="3" fontId="12" fillId="0" borderId="7" xfId="0" applyNumberFormat="1" applyFont="1" applyBorder="1" applyAlignment="1"/>
    <xf numFmtId="170" fontId="12" fillId="0" borderId="7" xfId="0" applyNumberFormat="1" applyFont="1" applyBorder="1" applyAlignment="1"/>
    <xf numFmtId="0" fontId="10" fillId="2" borderId="0" xfId="0" applyFont="1" applyFill="1" applyProtection="1"/>
    <xf numFmtId="0" fontId="0" fillId="4" borderId="0" xfId="0" applyFill="1" applyProtection="1"/>
    <xf numFmtId="0" fontId="0" fillId="0" borderId="0" xfId="0" applyFill="1" applyProtection="1"/>
    <xf numFmtId="0" fontId="7" fillId="0" borderId="0" xfId="0" applyFont="1"/>
    <xf numFmtId="0" fontId="12" fillId="0" borderId="0" xfId="0" applyFont="1" applyFill="1" applyProtection="1"/>
    <xf numFmtId="167" fontId="0" fillId="4" borderId="0" xfId="0" applyNumberFormat="1" applyFill="1" applyProtection="1"/>
    <xf numFmtId="164" fontId="10" fillId="4" borderId="5" xfId="0" applyNumberFormat="1" applyFont="1" applyFill="1" applyBorder="1" applyAlignment="1" applyProtection="1">
      <alignment horizontal="left"/>
      <protection locked="0"/>
    </xf>
    <xf numFmtId="164" fontId="10" fillId="4" borderId="4" xfId="0" applyNumberFormat="1" applyFont="1" applyFill="1" applyBorder="1" applyAlignment="1" applyProtection="1">
      <alignment horizontal="left"/>
      <protection locked="0"/>
    </xf>
    <xf numFmtId="7" fontId="0" fillId="4" borderId="0" xfId="0" applyNumberFormat="1" applyFill="1" applyProtection="1"/>
    <xf numFmtId="0" fontId="0" fillId="4" borderId="0" xfId="0" applyFill="1" applyAlignment="1" applyProtection="1"/>
    <xf numFmtId="0" fontId="7" fillId="4" borderId="0" xfId="0" applyFont="1" applyFill="1" applyAlignment="1" applyProtection="1"/>
    <xf numFmtId="0" fontId="7" fillId="4" borderId="0" xfId="0" applyFont="1" applyFill="1" applyProtection="1"/>
    <xf numFmtId="0" fontId="0" fillId="0" borderId="0" xfId="0" applyBorder="1" applyAlignment="1">
      <alignment horizontal="center"/>
    </xf>
    <xf numFmtId="164" fontId="10" fillId="2" borderId="0" xfId="0" applyNumberFormat="1" applyFont="1" applyFill="1" applyBorder="1" applyAlignment="1" applyProtection="1">
      <alignment horizontal="center"/>
    </xf>
    <xf numFmtId="4" fontId="10" fillId="2" borderId="4" xfId="0" applyNumberFormat="1" applyFont="1" applyFill="1" applyBorder="1" applyAlignment="1" applyProtection="1">
      <alignment horizontal="right"/>
    </xf>
    <xf numFmtId="0" fontId="18" fillId="2" borderId="0" xfId="0" applyFont="1" applyFill="1" applyBorder="1" applyAlignment="1" applyProtection="1">
      <alignment horizontal="center" vertical="center"/>
    </xf>
    <xf numFmtId="0" fontId="0" fillId="2" borderId="0" xfId="0" applyFill="1" applyAlignment="1" applyProtection="1"/>
    <xf numFmtId="0" fontId="8" fillId="2" borderId="6" xfId="0" applyFont="1" applyFill="1" applyBorder="1" applyAlignment="1" applyProtection="1">
      <alignment horizontal="center"/>
    </xf>
    <xf numFmtId="0" fontId="0" fillId="2" borderId="0" xfId="0" applyFill="1" applyAlignment="1" applyProtection="1">
      <alignment horizontal="left"/>
    </xf>
    <xf numFmtId="0" fontId="10" fillId="2" borderId="0" xfId="0" applyFont="1" applyFill="1" applyAlignment="1" applyProtection="1"/>
    <xf numFmtId="0" fontId="0" fillId="2" borderId="6" xfId="0" applyFill="1" applyBorder="1" applyAlignment="1" applyProtection="1"/>
    <xf numFmtId="0" fontId="7" fillId="2" borderId="0" xfId="0" applyFont="1" applyFill="1" applyProtection="1"/>
    <xf numFmtId="0" fontId="18" fillId="2" borderId="7" xfId="0" applyFont="1" applyFill="1" applyBorder="1" applyAlignment="1" applyProtection="1">
      <alignment horizontal="left" vertical="center"/>
    </xf>
    <xf numFmtId="0" fontId="10" fillId="0" borderId="0" xfId="0" applyFont="1" applyFill="1" applyBorder="1" applyAlignment="1" applyProtection="1">
      <alignment horizontal="left"/>
      <protection locked="0"/>
    </xf>
    <xf numFmtId="0" fontId="10" fillId="3" borderId="10"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164" fontId="9" fillId="2" borderId="0" xfId="0" applyNumberFormat="1" applyFont="1" applyFill="1" applyBorder="1" applyAlignment="1" applyProtection="1">
      <alignment horizontal="center"/>
    </xf>
    <xf numFmtId="168" fontId="18" fillId="2" borderId="0" xfId="0" applyNumberFormat="1" applyFont="1" applyFill="1" applyBorder="1" applyAlignment="1" applyProtection="1">
      <alignment horizontal="center"/>
      <protection locked="0"/>
    </xf>
    <xf numFmtId="168" fontId="19" fillId="0" borderId="0" xfId="0" applyNumberFormat="1" applyFont="1" applyAlignment="1" applyProtection="1">
      <alignment horizontal="center"/>
      <protection locked="0"/>
    </xf>
    <xf numFmtId="167" fontId="24" fillId="2" borderId="0" xfId="0" applyNumberFormat="1" applyFont="1" applyFill="1" applyAlignment="1" applyProtection="1"/>
    <xf numFmtId="0" fontId="10" fillId="2" borderId="0" xfId="0" applyFont="1" applyFill="1" applyBorder="1" applyAlignment="1" applyProtection="1">
      <alignment horizontal="center"/>
    </xf>
    <xf numFmtId="164" fontId="10" fillId="0" borderId="0" xfId="0" applyNumberFormat="1" applyFont="1" applyFill="1" applyBorder="1" applyAlignment="1" applyProtection="1">
      <alignment horizontal="left"/>
    </xf>
    <xf numFmtId="164" fontId="10" fillId="2" borderId="0" xfId="0" applyNumberFormat="1" applyFont="1" applyFill="1" applyBorder="1" applyAlignment="1" applyProtection="1">
      <alignment horizontal="left"/>
    </xf>
    <xf numFmtId="4" fontId="10" fillId="2" borderId="0" xfId="0" applyNumberFormat="1" applyFont="1" applyFill="1" applyBorder="1" applyAlignment="1" applyProtection="1">
      <alignment horizontal="center"/>
    </xf>
    <xf numFmtId="4" fontId="10" fillId="5" borderId="4" xfId="0" applyNumberFormat="1" applyFont="1" applyFill="1" applyBorder="1" applyAlignment="1" applyProtection="1">
      <alignment horizontal="center"/>
      <protection locked="0"/>
    </xf>
    <xf numFmtId="3" fontId="10" fillId="5" borderId="4" xfId="0" applyNumberFormat="1" applyFont="1" applyFill="1" applyBorder="1" applyAlignment="1" applyProtection="1">
      <alignment horizontal="center"/>
      <protection locked="0"/>
    </xf>
    <xf numFmtId="164" fontId="9" fillId="2" borderId="0" xfId="0" applyNumberFormat="1" applyFont="1" applyFill="1" applyBorder="1" applyAlignment="1" applyProtection="1">
      <alignment horizontal="center"/>
      <protection locked="0"/>
    </xf>
    <xf numFmtId="0" fontId="10" fillId="0" borderId="0" xfId="0" applyFont="1" applyAlignment="1">
      <alignment textRotation="90"/>
    </xf>
    <xf numFmtId="0" fontId="10" fillId="0" borderId="0" xfId="0" applyFont="1" applyBorder="1" applyAlignment="1">
      <alignment textRotation="90"/>
    </xf>
    <xf numFmtId="3" fontId="10" fillId="2" borderId="0" xfId="0" applyNumberFormat="1" applyFont="1" applyFill="1" applyBorder="1" applyAlignment="1" applyProtection="1">
      <alignment horizontal="center"/>
    </xf>
    <xf numFmtId="4" fontId="0" fillId="2" borderId="0" xfId="0" applyNumberFormat="1" applyFill="1" applyProtection="1"/>
    <xf numFmtId="0" fontId="47" fillId="6" borderId="0" xfId="0" applyFont="1" applyFill="1" applyBorder="1"/>
    <xf numFmtId="0" fontId="7" fillId="0" borderId="0" xfId="0" applyFont="1" applyFill="1" applyBorder="1"/>
    <xf numFmtId="0" fontId="7" fillId="7" borderId="12" xfId="0" applyFont="1" applyFill="1" applyBorder="1"/>
    <xf numFmtId="0" fontId="7" fillId="7" borderId="13" xfId="0" applyFont="1" applyFill="1" applyBorder="1"/>
    <xf numFmtId="0" fontId="7" fillId="7" borderId="14" xfId="0" applyFont="1" applyFill="1" applyBorder="1"/>
    <xf numFmtId="0" fontId="7" fillId="6" borderId="0" xfId="0" applyFont="1" applyFill="1" applyBorder="1"/>
    <xf numFmtId="0" fontId="48" fillId="6" borderId="0" xfId="0" applyFont="1" applyFill="1" applyBorder="1"/>
    <xf numFmtId="0" fontId="48" fillId="7" borderId="15" xfId="0" applyFont="1" applyFill="1" applyBorder="1"/>
    <xf numFmtId="0" fontId="48" fillId="7" borderId="0" xfId="0" applyFont="1" applyFill="1" applyBorder="1" applyAlignment="1">
      <alignment horizontal="center"/>
    </xf>
    <xf numFmtId="0" fontId="48" fillId="7" borderId="16" xfId="0" applyFont="1" applyFill="1" applyBorder="1" applyAlignment="1">
      <alignment horizontal="center"/>
    </xf>
    <xf numFmtId="0" fontId="48" fillId="6" borderId="0" xfId="0" applyFont="1" applyFill="1" applyBorder="1" applyAlignment="1">
      <alignment horizontal="center"/>
    </xf>
    <xf numFmtId="0" fontId="10" fillId="6" borderId="0" xfId="0" applyFont="1" applyFill="1" applyBorder="1"/>
    <xf numFmtId="0" fontId="36" fillId="7" borderId="15" xfId="0" applyFont="1" applyFill="1" applyBorder="1"/>
    <xf numFmtId="0" fontId="36" fillId="7" borderId="0" xfId="0" applyFont="1" applyFill="1" applyBorder="1" applyAlignment="1">
      <alignment horizontal="left"/>
    </xf>
    <xf numFmtId="0" fontId="36" fillId="7" borderId="0" xfId="0" applyFont="1" applyFill="1" applyBorder="1"/>
    <xf numFmtId="0" fontId="36" fillId="7" borderId="16" xfId="0" applyFont="1" applyFill="1" applyBorder="1"/>
    <xf numFmtId="0" fontId="36" fillId="6" borderId="0" xfId="0" applyFont="1" applyFill="1" applyBorder="1"/>
    <xf numFmtId="44" fontId="37" fillId="7" borderId="0" xfId="1" applyNumberFormat="1" applyFont="1" applyFill="1" applyBorder="1" applyProtection="1"/>
    <xf numFmtId="0" fontId="37" fillId="6" borderId="0" xfId="0" applyFont="1" applyFill="1" applyBorder="1"/>
    <xf numFmtId="44" fontId="10" fillId="6" borderId="0" xfId="0" applyNumberFormat="1" applyFont="1" applyFill="1" applyBorder="1"/>
    <xf numFmtId="0" fontId="37" fillId="7" borderId="0" xfId="0" applyFont="1" applyFill="1" applyBorder="1" applyAlignment="1">
      <alignment horizontal="left"/>
    </xf>
    <xf numFmtId="44" fontId="37" fillId="7" borderId="0" xfId="1" applyFont="1" applyFill="1" applyBorder="1" applyProtection="1"/>
    <xf numFmtId="0" fontId="37" fillId="7" borderId="0" xfId="0" applyFont="1" applyFill="1" applyBorder="1" applyProtection="1"/>
    <xf numFmtId="0" fontId="36" fillId="6" borderId="0" xfId="0" applyFont="1" applyFill="1" applyBorder="1" applyAlignment="1"/>
    <xf numFmtId="3" fontId="37" fillId="7" borderId="0" xfId="0" applyNumberFormat="1" applyFont="1" applyFill="1" applyBorder="1" applyProtection="1"/>
    <xf numFmtId="0" fontId="37" fillId="7" borderId="0" xfId="0" applyFont="1" applyFill="1" applyBorder="1"/>
    <xf numFmtId="9" fontId="37" fillId="7" borderId="17" xfId="0" applyNumberFormat="1" applyFont="1" applyFill="1" applyBorder="1" applyProtection="1">
      <protection locked="0"/>
    </xf>
    <xf numFmtId="10" fontId="37" fillId="7" borderId="17" xfId="1" applyNumberFormat="1" applyFont="1" applyFill="1" applyBorder="1" applyProtection="1">
      <protection locked="0"/>
    </xf>
    <xf numFmtId="44" fontId="36" fillId="7" borderId="16" xfId="1" applyFont="1" applyFill="1" applyBorder="1"/>
    <xf numFmtId="44" fontId="36" fillId="6" borderId="0" xfId="1" applyFont="1" applyFill="1" applyBorder="1"/>
    <xf numFmtId="3" fontId="37" fillId="7" borderId="17" xfId="0" applyNumberFormat="1" applyFont="1" applyFill="1" applyBorder="1" applyProtection="1">
      <protection locked="0"/>
    </xf>
    <xf numFmtId="44" fontId="37" fillId="7" borderId="0" xfId="1" applyFont="1" applyFill="1" applyBorder="1"/>
    <xf numFmtId="44" fontId="37" fillId="7" borderId="17" xfId="1" applyFont="1" applyFill="1" applyBorder="1" applyProtection="1">
      <protection locked="0"/>
    </xf>
    <xf numFmtId="3" fontId="10" fillId="6" borderId="0" xfId="0" applyNumberFormat="1" applyFont="1" applyFill="1" applyBorder="1"/>
    <xf numFmtId="0" fontId="36" fillId="7" borderId="18" xfId="0" applyFont="1" applyFill="1" applyBorder="1"/>
    <xf numFmtId="0" fontId="38" fillId="7" borderId="19" xfId="0" applyFont="1" applyFill="1" applyBorder="1" applyAlignment="1">
      <alignment horizontal="left"/>
    </xf>
    <xf numFmtId="0" fontId="38" fillId="7" borderId="19" xfId="0" applyFont="1" applyFill="1" applyBorder="1"/>
    <xf numFmtId="0" fontId="38" fillId="7" borderId="20" xfId="0" applyFont="1" applyFill="1" applyBorder="1"/>
    <xf numFmtId="0" fontId="38" fillId="6" borderId="0" xfId="0" applyFont="1" applyFill="1" applyBorder="1"/>
    <xf numFmtId="0" fontId="48" fillId="8" borderId="21" xfId="0" applyFont="1" applyFill="1" applyBorder="1"/>
    <xf numFmtId="0" fontId="48" fillId="8" borderId="22" xfId="0" applyFont="1" applyFill="1" applyBorder="1" applyAlignment="1">
      <alignment horizontal="left"/>
    </xf>
    <xf numFmtId="44" fontId="48" fillId="8" borderId="22" xfId="1" applyFont="1" applyFill="1" applyBorder="1"/>
    <xf numFmtId="44" fontId="48" fillId="8" borderId="23" xfId="1" applyFont="1" applyFill="1" applyBorder="1"/>
    <xf numFmtId="44" fontId="48" fillId="6" borderId="0" xfId="1" applyFont="1" applyFill="1" applyBorder="1"/>
    <xf numFmtId="0" fontId="36" fillId="6" borderId="0" xfId="0" applyFont="1" applyFill="1" applyBorder="1" applyAlignment="1">
      <alignment horizontal="left"/>
    </xf>
    <xf numFmtId="0" fontId="36" fillId="9" borderId="12" xfId="0" applyFont="1" applyFill="1" applyBorder="1"/>
    <xf numFmtId="0" fontId="49" fillId="9" borderId="13" xfId="0" applyFont="1" applyFill="1" applyBorder="1" applyAlignment="1">
      <alignment horizontal="left"/>
    </xf>
    <xf numFmtId="0" fontId="36" fillId="9" borderId="13" xfId="0" applyFont="1" applyFill="1" applyBorder="1"/>
    <xf numFmtId="0" fontId="36" fillId="9" borderId="14" xfId="0" applyFont="1" applyFill="1" applyBorder="1"/>
    <xf numFmtId="0" fontId="36" fillId="9" borderId="15" xfId="0" applyFont="1" applyFill="1" applyBorder="1"/>
    <xf numFmtId="0" fontId="36" fillId="9" borderId="0" xfId="0" applyFont="1" applyFill="1" applyBorder="1" applyAlignment="1">
      <alignment horizontal="left"/>
    </xf>
    <xf numFmtId="0" fontId="36" fillId="9" borderId="0" xfId="0" applyFont="1" applyFill="1" applyBorder="1"/>
    <xf numFmtId="0" fontId="36" fillId="9" borderId="16" xfId="0" applyFont="1" applyFill="1" applyBorder="1"/>
    <xf numFmtId="0" fontId="37" fillId="9" borderId="0" xfId="0" applyFont="1" applyFill="1" applyBorder="1" applyAlignment="1">
      <alignment horizontal="left"/>
    </xf>
    <xf numFmtId="3" fontId="37" fillId="9" borderId="17" xfId="0" applyNumberFormat="1" applyFont="1" applyFill="1" applyBorder="1" applyProtection="1">
      <protection locked="0"/>
    </xf>
    <xf numFmtId="0" fontId="10" fillId="0" borderId="0" xfId="0" applyFont="1" applyFill="1" applyBorder="1"/>
    <xf numFmtId="0" fontId="37" fillId="9" borderId="0" xfId="0" applyFont="1" applyFill="1" applyBorder="1"/>
    <xf numFmtId="0" fontId="37" fillId="9" borderId="17" xfId="0" applyFont="1" applyFill="1" applyBorder="1" applyProtection="1">
      <protection locked="0"/>
    </xf>
    <xf numFmtId="44" fontId="37" fillId="9" borderId="17" xfId="1" applyFont="1" applyFill="1" applyBorder="1" applyProtection="1">
      <protection locked="0"/>
    </xf>
    <xf numFmtId="44" fontId="36" fillId="9" borderId="16" xfId="1" applyFont="1" applyFill="1" applyBorder="1"/>
    <xf numFmtId="44" fontId="37" fillId="9" borderId="0" xfId="1" applyFont="1" applyFill="1" applyBorder="1"/>
    <xf numFmtId="0" fontId="36" fillId="9" borderId="18" xfId="0" applyFont="1" applyFill="1" applyBorder="1"/>
    <xf numFmtId="0" fontId="36" fillId="9" borderId="19" xfId="0" applyFont="1" applyFill="1" applyBorder="1" applyAlignment="1">
      <alignment horizontal="left"/>
    </xf>
    <xf numFmtId="44" fontId="36" fillId="9" borderId="19" xfId="1" applyFont="1" applyFill="1" applyBorder="1"/>
    <xf numFmtId="44" fontId="36" fillId="9" borderId="20" xfId="1" applyFont="1" applyFill="1" applyBorder="1"/>
    <xf numFmtId="44" fontId="48" fillId="8" borderId="22" xfId="0" applyNumberFormat="1" applyFont="1" applyFill="1" applyBorder="1"/>
    <xf numFmtId="44" fontId="48" fillId="8" borderId="23" xfId="0" applyNumberFormat="1" applyFont="1" applyFill="1" applyBorder="1"/>
    <xf numFmtId="44" fontId="48" fillId="6" borderId="0" xfId="0" applyNumberFormat="1" applyFont="1" applyFill="1" applyBorder="1"/>
    <xf numFmtId="0" fontId="36" fillId="10" borderId="12" xfId="0" applyFont="1" applyFill="1" applyBorder="1"/>
    <xf numFmtId="0" fontId="49" fillId="10" borderId="13" xfId="0" applyFont="1" applyFill="1" applyBorder="1" applyAlignment="1">
      <alignment horizontal="left"/>
    </xf>
    <xf numFmtId="0" fontId="36" fillId="10" borderId="13" xfId="0" applyFont="1" applyFill="1" applyBorder="1"/>
    <xf numFmtId="0" fontId="36" fillId="10" borderId="14" xfId="0" applyFont="1" applyFill="1" applyBorder="1"/>
    <xf numFmtId="0" fontId="36" fillId="10" borderId="15" xfId="0" applyFont="1" applyFill="1" applyBorder="1"/>
    <xf numFmtId="0" fontId="36" fillId="10" borderId="0" xfId="0" applyFont="1" applyFill="1" applyBorder="1"/>
    <xf numFmtId="0" fontId="36" fillId="10" borderId="16" xfId="0" applyFont="1" applyFill="1" applyBorder="1"/>
    <xf numFmtId="0" fontId="37" fillId="10" borderId="0" xfId="0" applyFont="1" applyFill="1" applyBorder="1"/>
    <xf numFmtId="9" fontId="37" fillId="10" borderId="17" xfId="0" applyNumberFormat="1" applyFont="1" applyFill="1" applyBorder="1" applyProtection="1">
      <protection locked="0"/>
    </xf>
    <xf numFmtId="9" fontId="36" fillId="10" borderId="16" xfId="0" applyNumberFormat="1" applyFont="1" applyFill="1" applyBorder="1"/>
    <xf numFmtId="9" fontId="36" fillId="6" borderId="0" xfId="0" applyNumberFormat="1" applyFont="1" applyFill="1" applyBorder="1"/>
    <xf numFmtId="44" fontId="10" fillId="6" borderId="0" xfId="1" applyFont="1" applyFill="1" applyBorder="1"/>
    <xf numFmtId="0" fontId="42" fillId="6" borderId="0" xfId="0" applyFont="1" applyFill="1" applyBorder="1"/>
    <xf numFmtId="44" fontId="37" fillId="10" borderId="17" xfId="1" applyFont="1" applyFill="1" applyBorder="1" applyProtection="1">
      <protection locked="0"/>
    </xf>
    <xf numFmtId="44" fontId="36" fillId="10" borderId="16" xfId="1" applyFont="1" applyFill="1" applyBorder="1"/>
    <xf numFmtId="0" fontId="36" fillId="10" borderId="18" xfId="0" applyFont="1" applyFill="1" applyBorder="1"/>
    <xf numFmtId="0" fontId="36" fillId="10" borderId="19" xfId="0" applyFont="1" applyFill="1" applyBorder="1"/>
    <xf numFmtId="44" fontId="36" fillId="10" borderId="19" xfId="1" applyFont="1" applyFill="1" applyBorder="1"/>
    <xf numFmtId="44" fontId="36" fillId="10" borderId="20" xfId="1" applyFont="1" applyFill="1" applyBorder="1"/>
    <xf numFmtId="0" fontId="48" fillId="8" borderId="24" xfId="0" applyFont="1" applyFill="1" applyBorder="1"/>
    <xf numFmtId="0" fontId="48" fillId="8" borderId="25" xfId="0" applyFont="1" applyFill="1" applyBorder="1"/>
    <xf numFmtId="0" fontId="48" fillId="8" borderId="26" xfId="0" applyFont="1" applyFill="1" applyBorder="1"/>
    <xf numFmtId="44" fontId="36" fillId="6" borderId="0" xfId="0" applyNumberFormat="1" applyFont="1" applyFill="1" applyBorder="1"/>
    <xf numFmtId="0" fontId="43" fillId="8" borderId="27" xfId="0" applyFont="1" applyFill="1" applyBorder="1"/>
    <xf numFmtId="0" fontId="50" fillId="8" borderId="28" xfId="0" applyFont="1" applyFill="1" applyBorder="1" applyAlignment="1">
      <alignment horizontal="left"/>
    </xf>
    <xf numFmtId="44" fontId="51" fillId="0" borderId="0" xfId="0" applyNumberFormat="1" applyFont="1" applyFill="1" applyBorder="1" applyAlignment="1"/>
    <xf numFmtId="0" fontId="44" fillId="6" borderId="0" xfId="0" applyFont="1" applyFill="1" applyBorder="1"/>
    <xf numFmtId="0" fontId="26" fillId="2" borderId="6" xfId="0" applyNumberFormat="1" applyFont="1" applyFill="1" applyBorder="1" applyAlignment="1" applyProtection="1"/>
    <xf numFmtId="1" fontId="9" fillId="2" borderId="2" xfId="0" applyNumberFormat="1" applyFont="1" applyFill="1" applyBorder="1" applyAlignment="1" applyProtection="1">
      <alignment vertical="top"/>
    </xf>
    <xf numFmtId="9" fontId="0" fillId="0" borderId="0" xfId="0" applyNumberFormat="1"/>
    <xf numFmtId="4" fontId="10" fillId="2" borderId="4" xfId="0" applyNumberFormat="1" applyFont="1" applyFill="1" applyBorder="1" applyAlignment="1" applyProtection="1">
      <alignment horizontal="right"/>
    </xf>
    <xf numFmtId="0" fontId="62" fillId="2" borderId="22" xfId="0" applyFont="1" applyFill="1" applyBorder="1" applyAlignment="1" applyProtection="1">
      <alignment vertical="center"/>
    </xf>
    <xf numFmtId="0" fontId="0" fillId="0" borderId="0" xfId="0" applyFont="1" applyFill="1" applyBorder="1" applyAlignment="1">
      <alignment horizontal="left" vertical="center"/>
    </xf>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horizontal="left" vertical="center"/>
    </xf>
    <xf numFmtId="0" fontId="58" fillId="2" borderId="0" xfId="0" applyFont="1" applyFill="1" applyAlignment="1" applyProtection="1">
      <alignment vertical="center"/>
    </xf>
    <xf numFmtId="0" fontId="61" fillId="2" borderId="0" xfId="0" applyFont="1" applyFill="1" applyAlignment="1" applyProtection="1">
      <alignment horizontal="center" vertical="center"/>
    </xf>
    <xf numFmtId="0" fontId="61" fillId="2" borderId="0" xfId="0" applyFont="1" applyFill="1" applyBorder="1" applyAlignment="1" applyProtection="1">
      <alignment horizontal="center" vertical="center"/>
    </xf>
    <xf numFmtId="0" fontId="64" fillId="0" borderId="0" xfId="0" applyFont="1" applyBorder="1" applyAlignment="1">
      <alignment vertical="center"/>
    </xf>
    <xf numFmtId="0" fontId="64" fillId="0" borderId="0" xfId="0" applyFont="1" applyAlignment="1">
      <alignment vertical="center"/>
    </xf>
    <xf numFmtId="0" fontId="67" fillId="0" borderId="0" xfId="0" applyFont="1" applyAlignment="1">
      <alignment vertical="center"/>
    </xf>
    <xf numFmtId="171" fontId="56" fillId="0" borderId="0" xfId="0" applyNumberFormat="1" applyFont="1" applyBorder="1" applyAlignment="1" applyProtection="1">
      <alignment horizontal="center" vertical="center"/>
    </xf>
    <xf numFmtId="0" fontId="58" fillId="0" borderId="0" xfId="0" applyFont="1" applyBorder="1" applyAlignment="1">
      <alignment horizontal="right" vertical="center"/>
    </xf>
    <xf numFmtId="0" fontId="64" fillId="0" borderId="0" xfId="0" applyFont="1" applyBorder="1" applyAlignment="1">
      <alignment horizontal="right" vertical="center"/>
    </xf>
    <xf numFmtId="0" fontId="58" fillId="0" borderId="0" xfId="0" applyFont="1" applyBorder="1" applyAlignment="1" applyProtection="1">
      <alignment vertical="center"/>
    </xf>
    <xf numFmtId="0" fontId="58" fillId="0" borderId="0" xfId="0" applyFont="1" applyAlignment="1">
      <alignment horizontal="right" vertical="center"/>
    </xf>
    <xf numFmtId="0" fontId="65" fillId="0" borderId="0" xfId="0" applyFont="1" applyAlignment="1">
      <alignment horizontal="center" vertical="center"/>
    </xf>
    <xf numFmtId="0" fontId="68" fillId="0" borderId="0" xfId="0" applyFont="1" applyAlignment="1">
      <alignment horizontal="right" vertical="center"/>
    </xf>
    <xf numFmtId="0" fontId="60" fillId="2" borderId="0" xfId="0" applyFont="1" applyFill="1" applyAlignment="1" applyProtection="1">
      <alignment vertical="center"/>
    </xf>
    <xf numFmtId="0" fontId="69" fillId="0" borderId="0" xfId="0" applyFont="1" applyAlignment="1">
      <alignment vertical="center"/>
    </xf>
    <xf numFmtId="0" fontId="60" fillId="2" borderId="0" xfId="0" applyFont="1" applyFill="1" applyBorder="1" applyAlignment="1" applyProtection="1">
      <alignment horizontal="left" vertical="center"/>
    </xf>
    <xf numFmtId="1" fontId="70" fillId="2" borderId="0" xfId="0" applyNumberFormat="1" applyFont="1" applyFill="1" applyAlignment="1" applyProtection="1">
      <alignment vertical="center"/>
    </xf>
    <xf numFmtId="0" fontId="60" fillId="2" borderId="0" xfId="0" applyFont="1" applyFill="1" applyBorder="1" applyAlignment="1" applyProtection="1">
      <alignment vertical="center"/>
    </xf>
    <xf numFmtId="0" fontId="58" fillId="2" borderId="0" xfId="0" applyFont="1" applyFill="1" applyBorder="1" applyAlignment="1" applyProtection="1">
      <alignment vertical="center"/>
    </xf>
    <xf numFmtId="1" fontId="66" fillId="2" borderId="0" xfId="0" applyNumberFormat="1" applyFont="1" applyFill="1" applyBorder="1" applyAlignment="1" applyProtection="1">
      <alignment vertical="center"/>
    </xf>
    <xf numFmtId="0" fontId="60" fillId="0" borderId="0" xfId="0" applyFont="1" applyAlignment="1">
      <alignment vertical="center"/>
    </xf>
    <xf numFmtId="7" fontId="71" fillId="11" borderId="0" xfId="0" applyNumberFormat="1" applyFont="1" applyFill="1" applyBorder="1" applyAlignment="1" applyProtection="1">
      <alignment horizontal="right" vertical="center"/>
    </xf>
    <xf numFmtId="0" fontId="70" fillId="2" borderId="0" xfId="0" applyFont="1" applyFill="1" applyBorder="1" applyAlignment="1" applyProtection="1">
      <alignment horizontal="center" vertical="center"/>
    </xf>
    <xf numFmtId="166" fontId="60" fillId="2" borderId="0" xfId="0" applyNumberFormat="1" applyFont="1" applyFill="1" applyBorder="1" applyAlignment="1" applyProtection="1">
      <alignment horizontal="center" vertical="center"/>
    </xf>
    <xf numFmtId="1" fontId="60" fillId="2" borderId="0" xfId="0" applyNumberFormat="1" applyFont="1" applyFill="1" applyBorder="1" applyAlignment="1" applyProtection="1">
      <alignment vertical="center"/>
    </xf>
    <xf numFmtId="0" fontId="68" fillId="0" borderId="0" xfId="0" applyFont="1" applyAlignment="1">
      <alignment vertical="center"/>
    </xf>
    <xf numFmtId="0" fontId="68" fillId="0" borderId="0" xfId="0" applyFont="1" applyBorder="1" applyAlignment="1">
      <alignment vertical="center"/>
    </xf>
    <xf numFmtId="0" fontId="58" fillId="2" borderId="1" xfId="0" applyFont="1" applyFill="1" applyBorder="1" applyAlignment="1" applyProtection="1">
      <alignment vertical="center"/>
    </xf>
    <xf numFmtId="0" fontId="70" fillId="0" borderId="0" xfId="0" applyFont="1" applyBorder="1" applyAlignment="1">
      <alignment horizontal="center" vertical="center"/>
    </xf>
    <xf numFmtId="1" fontId="70" fillId="2" borderId="0" xfId="0" applyNumberFormat="1" applyFont="1" applyFill="1" applyBorder="1" applyAlignment="1" applyProtection="1">
      <alignment vertical="center"/>
    </xf>
    <xf numFmtId="0" fontId="71" fillId="2" borderId="0" xfId="0" applyFont="1" applyFill="1" applyBorder="1" applyAlignment="1" applyProtection="1">
      <alignment vertical="center"/>
    </xf>
    <xf numFmtId="0" fontId="75" fillId="0" borderId="0" xfId="0" applyFont="1" applyFill="1" applyBorder="1" applyAlignment="1">
      <alignment vertical="center"/>
    </xf>
    <xf numFmtId="0" fontId="76" fillId="0" borderId="0" xfId="0" applyFont="1" applyFill="1" applyBorder="1" applyAlignment="1">
      <alignment vertical="center"/>
    </xf>
    <xf numFmtId="0" fontId="58" fillId="0" borderId="0" xfId="0" applyFont="1" applyAlignment="1">
      <alignment vertical="center"/>
    </xf>
    <xf numFmtId="172" fontId="5" fillId="12" borderId="9" xfId="3" applyNumberFormat="1" applyFont="1" applyBorder="1" applyAlignment="1" applyProtection="1">
      <alignment horizontal="center" vertical="center"/>
      <protection locked="0"/>
    </xf>
    <xf numFmtId="0" fontId="75" fillId="0" borderId="0" xfId="0" quotePrefix="1" applyFont="1" applyFill="1" applyBorder="1" applyAlignment="1" applyProtection="1">
      <alignment vertical="center"/>
      <protection locked="0"/>
    </xf>
    <xf numFmtId="172" fontId="5" fillId="12" borderId="4" xfId="3" applyNumberFormat="1" applyFont="1" applyBorder="1" applyAlignment="1" applyProtection="1">
      <alignment horizontal="center" vertical="center"/>
      <protection locked="0"/>
    </xf>
    <xf numFmtId="172" fontId="75" fillId="0" borderId="9" xfId="0" applyNumberFormat="1" applyFont="1" applyFill="1" applyBorder="1" applyAlignment="1">
      <alignment vertical="center"/>
    </xf>
    <xf numFmtId="0" fontId="75" fillId="0" borderId="8" xfId="0" applyFont="1" applyFill="1" applyBorder="1" applyAlignment="1">
      <alignment vertical="center"/>
    </xf>
    <xf numFmtId="0" fontId="75" fillId="0" borderId="6" xfId="0" applyFont="1" applyFill="1" applyBorder="1" applyAlignment="1">
      <alignment vertical="center"/>
    </xf>
    <xf numFmtId="164" fontId="58" fillId="0" borderId="0" xfId="0" applyNumberFormat="1" applyFont="1" applyFill="1" applyBorder="1" applyAlignment="1" applyProtection="1">
      <alignment vertical="center"/>
    </xf>
    <xf numFmtId="0" fontId="64" fillId="0" borderId="0" xfId="0" applyFont="1" applyFill="1" applyAlignment="1">
      <alignment vertical="center"/>
    </xf>
    <xf numFmtId="0" fontId="78" fillId="0" borderId="0" xfId="0" applyFont="1" applyFill="1" applyBorder="1" applyAlignment="1">
      <alignment vertical="center"/>
    </xf>
    <xf numFmtId="0" fontId="79" fillId="0" borderId="0" xfId="0" applyFont="1" applyFill="1" applyAlignment="1">
      <alignment vertical="center" wrapText="1"/>
    </xf>
    <xf numFmtId="0" fontId="68" fillId="0" borderId="6" xfId="0" applyFont="1" applyFill="1" applyBorder="1" applyAlignment="1">
      <alignment vertical="center" textRotation="90"/>
    </xf>
    <xf numFmtId="0" fontId="67" fillId="0" borderId="0" xfId="0" applyFont="1" applyFill="1" applyBorder="1" applyAlignment="1">
      <alignment vertical="center"/>
    </xf>
    <xf numFmtId="0" fontId="75" fillId="0" borderId="0" xfId="0" applyFont="1" applyFill="1" applyBorder="1" applyAlignment="1">
      <alignment horizontal="center" vertical="center"/>
    </xf>
    <xf numFmtId="167" fontId="0" fillId="0" borderId="0" xfId="0" applyNumberFormat="1" applyFill="1" applyBorder="1" applyAlignment="1">
      <alignment vertical="center"/>
    </xf>
    <xf numFmtId="0" fontId="0" fillId="0" borderId="0" xfId="0" applyFill="1" applyBorder="1" applyAlignment="1">
      <alignment horizontal="right" vertical="center"/>
    </xf>
    <xf numFmtId="0" fontId="7" fillId="0" borderId="0" xfId="0" applyFont="1" applyFill="1" applyBorder="1" applyAlignment="1">
      <alignment horizontal="right" vertical="center"/>
    </xf>
    <xf numFmtId="0" fontId="32" fillId="0" borderId="0" xfId="0" applyFont="1" applyFill="1" applyBorder="1" applyAlignment="1">
      <alignment vertical="center"/>
    </xf>
    <xf numFmtId="2" fontId="0" fillId="0" borderId="0" xfId="0" applyNumberFormat="1" applyFill="1" applyBorder="1" applyAlignment="1">
      <alignment vertical="center"/>
    </xf>
    <xf numFmtId="17" fontId="7" fillId="0" borderId="0" xfId="0" applyNumberFormat="1" applyFont="1" applyFill="1" applyBorder="1" applyAlignment="1">
      <alignment vertical="center"/>
    </xf>
    <xf numFmtId="0" fontId="52" fillId="0" borderId="0" xfId="0" applyFont="1" applyFill="1" applyBorder="1" applyAlignment="1">
      <alignment vertical="center"/>
    </xf>
    <xf numFmtId="0" fontId="0" fillId="0" borderId="0" xfId="0" applyNumberFormat="1" applyFill="1" applyBorder="1" applyAlignment="1">
      <alignment vertical="center"/>
    </xf>
    <xf numFmtId="0" fontId="64" fillId="0" borderId="0" xfId="0" applyFont="1" applyBorder="1" applyAlignment="1" applyProtection="1">
      <alignment horizontal="center" vertical="center"/>
      <protection locked="0"/>
    </xf>
    <xf numFmtId="0" fontId="71" fillId="0" borderId="0" xfId="0" applyFont="1" applyBorder="1" applyAlignment="1" applyProtection="1">
      <alignment vertical="center"/>
      <protection locked="0"/>
    </xf>
    <xf numFmtId="0" fontId="80" fillId="0" borderId="0" xfId="0" applyFont="1" applyFill="1" applyBorder="1" applyAlignment="1">
      <alignment vertical="center"/>
    </xf>
    <xf numFmtId="0" fontId="7" fillId="2" borderId="1" xfId="0" applyFont="1" applyFill="1" applyBorder="1" applyAlignment="1" applyProtection="1"/>
    <xf numFmtId="0" fontId="7" fillId="0" borderId="0" xfId="0" applyFont="1" applyFill="1"/>
    <xf numFmtId="4" fontId="10" fillId="2" borderId="4" xfId="0" applyNumberFormat="1" applyFont="1" applyFill="1" applyBorder="1" applyAlignment="1" applyProtection="1">
      <alignment horizontal="right"/>
    </xf>
    <xf numFmtId="0" fontId="7" fillId="0" borderId="0" xfId="0" applyFont="1" applyFill="1" applyBorder="1" applyAlignment="1">
      <alignment horizontal="left"/>
    </xf>
    <xf numFmtId="0" fontId="0" fillId="0" borderId="0" xfId="0" applyFont="1" applyFill="1" applyBorder="1" applyAlignment="1">
      <alignment horizontal="left"/>
    </xf>
    <xf numFmtId="175" fontId="4" fillId="12" borderId="9" xfId="3" applyNumberFormat="1" applyFont="1" applyBorder="1" applyAlignment="1" applyProtection="1">
      <alignment horizontal="center" vertical="center"/>
      <protection locked="0"/>
    </xf>
    <xf numFmtId="166" fontId="74" fillId="2" borderId="0" xfId="0" applyNumberFormat="1" applyFont="1" applyFill="1" applyBorder="1" applyAlignment="1" applyProtection="1">
      <alignment horizontal="center" vertical="center"/>
    </xf>
    <xf numFmtId="0" fontId="0" fillId="0" borderId="0" xfId="0" applyFill="1"/>
    <xf numFmtId="9" fontId="48" fillId="8" borderId="25" xfId="0" applyNumberFormat="1" applyFont="1" applyFill="1" applyBorder="1"/>
    <xf numFmtId="0" fontId="7" fillId="0" borderId="0" xfId="0" applyNumberFormat="1" applyFont="1" applyFill="1" applyBorder="1" applyAlignment="1">
      <alignment horizontal="left" vertical="center"/>
    </xf>
    <xf numFmtId="0" fontId="0" fillId="0" borderId="0" xfId="0" applyNumberFormat="1" applyFill="1"/>
    <xf numFmtId="4" fontId="11" fillId="2" borderId="9" xfId="0" applyNumberFormat="1" applyFont="1" applyFill="1" applyBorder="1" applyAlignment="1" applyProtection="1">
      <alignment horizontal="center"/>
    </xf>
    <xf numFmtId="4" fontId="11" fillId="2" borderId="10" xfId="0" applyNumberFormat="1" applyFont="1" applyFill="1" applyBorder="1" applyAlignment="1" applyProtection="1">
      <alignment horizontal="center"/>
    </xf>
    <xf numFmtId="0" fontId="0" fillId="0" borderId="0" xfId="0" applyAlignment="1">
      <alignment horizontal="right" vertical="top"/>
    </xf>
    <xf numFmtId="0" fontId="0" fillId="0" borderId="0" xfId="0" applyFont="1" applyFill="1" applyBorder="1" applyAlignment="1">
      <alignment horizontal="right"/>
    </xf>
    <xf numFmtId="0" fontId="0" fillId="0" borderId="0" xfId="0" applyFill="1" applyAlignment="1">
      <alignment horizontal="right"/>
    </xf>
    <xf numFmtId="0" fontId="7" fillId="0" borderId="0" xfId="0" applyFont="1" applyFill="1" applyBorder="1" applyAlignment="1">
      <alignment horizontal="right"/>
    </xf>
    <xf numFmtId="0" fontId="0" fillId="0" borderId="0" xfId="0" applyAlignment="1">
      <alignment horizontal="right"/>
    </xf>
    <xf numFmtId="0" fontId="58" fillId="2" borderId="0" xfId="0" applyFont="1" applyFill="1" applyAlignment="1" applyProtection="1">
      <alignment horizontal="center" vertical="center"/>
    </xf>
    <xf numFmtId="0" fontId="60" fillId="2" borderId="0" xfId="0" applyFont="1" applyFill="1" applyBorder="1" applyAlignment="1" applyProtection="1">
      <alignment horizontal="center" vertical="center"/>
    </xf>
    <xf numFmtId="0" fontId="75" fillId="0" borderId="9" xfId="0" applyFont="1" applyFill="1" applyBorder="1" applyAlignment="1" applyProtection="1">
      <alignment horizontal="center" vertical="center"/>
      <protection locked="0"/>
    </xf>
    <xf numFmtId="0" fontId="75" fillId="0" borderId="7" xfId="0" applyFont="1" applyFill="1" applyBorder="1" applyAlignment="1" applyProtection="1">
      <alignment horizontal="center" vertical="center"/>
      <protection locked="0"/>
    </xf>
    <xf numFmtId="0" fontId="75" fillId="0" borderId="10" xfId="0" applyFont="1" applyFill="1" applyBorder="1" applyAlignment="1" applyProtection="1">
      <alignment horizontal="center" vertical="center"/>
      <protection locked="0"/>
    </xf>
    <xf numFmtId="174" fontId="75" fillId="0" borderId="9" xfId="0" applyNumberFormat="1" applyFont="1" applyFill="1" applyBorder="1" applyAlignment="1">
      <alignment vertical="center"/>
    </xf>
    <xf numFmtId="174" fontId="75" fillId="0" borderId="7" xfId="0" applyNumberFormat="1" applyFont="1" applyFill="1" applyBorder="1" applyAlignment="1">
      <alignment vertical="center"/>
    </xf>
    <xf numFmtId="174" fontId="75" fillId="0" borderId="10" xfId="0" applyNumberFormat="1" applyFont="1" applyFill="1" applyBorder="1" applyAlignment="1">
      <alignment vertical="center"/>
    </xf>
    <xf numFmtId="4" fontId="75" fillId="0" borderId="9" xfId="0" applyNumberFormat="1" applyFont="1" applyFill="1" applyBorder="1" applyAlignment="1">
      <alignment horizontal="center" vertical="center"/>
    </xf>
    <xf numFmtId="4" fontId="75" fillId="0" borderId="7" xfId="0" applyNumberFormat="1" applyFont="1" applyFill="1" applyBorder="1" applyAlignment="1">
      <alignment horizontal="center" vertical="center"/>
    </xf>
    <xf numFmtId="4" fontId="75" fillId="0" borderId="10" xfId="0" applyNumberFormat="1" applyFont="1" applyFill="1" applyBorder="1" applyAlignment="1">
      <alignment horizontal="center" vertical="center"/>
    </xf>
    <xf numFmtId="2" fontId="75" fillId="0" borderId="9" xfId="0" applyNumberFormat="1" applyFont="1" applyFill="1" applyBorder="1" applyAlignment="1">
      <alignment horizontal="center" vertical="center"/>
    </xf>
    <xf numFmtId="2" fontId="75" fillId="0" borderId="10" xfId="0" applyNumberFormat="1" applyFont="1" applyFill="1" applyBorder="1" applyAlignment="1">
      <alignment horizontal="center" vertical="center"/>
    </xf>
    <xf numFmtId="0" fontId="2" fillId="12" borderId="1" xfId="3" applyFont="1" applyBorder="1" applyAlignment="1" applyProtection="1">
      <alignment horizontal="center" vertical="center"/>
      <protection locked="0"/>
    </xf>
    <xf numFmtId="0" fontId="6" fillId="12" borderId="1" xfId="3" applyBorder="1" applyAlignment="1" applyProtection="1">
      <alignment vertical="center"/>
      <protection locked="0"/>
    </xf>
    <xf numFmtId="0" fontId="6" fillId="12" borderId="11" xfId="3" applyBorder="1" applyAlignment="1" applyProtection="1">
      <alignment vertical="center"/>
      <protection locked="0"/>
    </xf>
    <xf numFmtId="0" fontId="70" fillId="2" borderId="0" xfId="0" applyFont="1" applyFill="1" applyBorder="1" applyAlignment="1" applyProtection="1">
      <alignment horizontal="left" vertical="center"/>
    </xf>
    <xf numFmtId="0" fontId="64" fillId="0" borderId="0" xfId="0" applyFont="1" applyAlignment="1" applyProtection="1">
      <alignment vertical="center"/>
    </xf>
    <xf numFmtId="0" fontId="58" fillId="0" borderId="0" xfId="0" applyFont="1" applyAlignment="1" applyProtection="1">
      <alignment vertical="center"/>
    </xf>
    <xf numFmtId="0" fontId="72" fillId="0" borderId="0" xfId="0" applyFont="1" applyBorder="1" applyAlignment="1" applyProtection="1">
      <alignment horizontal="left" vertical="center"/>
    </xf>
    <xf numFmtId="0" fontId="58" fillId="0" borderId="0" xfId="0" applyFont="1" applyAlignment="1" applyProtection="1">
      <alignment horizontal="left" vertical="center"/>
    </xf>
    <xf numFmtId="0" fontId="60" fillId="2" borderId="3" xfId="0" applyFont="1" applyFill="1" applyBorder="1" applyAlignment="1" applyProtection="1">
      <alignment horizontal="left" vertical="center"/>
    </xf>
    <xf numFmtId="0" fontId="60" fillId="2" borderId="1"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75" fillId="0" borderId="6" xfId="0" applyFont="1" applyFill="1" applyBorder="1" applyAlignment="1">
      <alignment horizontal="center" textRotation="90"/>
    </xf>
    <xf numFmtId="0" fontId="75" fillId="0" borderId="1" xfId="0" applyFont="1" applyFill="1" applyBorder="1" applyAlignment="1">
      <alignment horizontal="center" textRotation="90"/>
    </xf>
    <xf numFmtId="0" fontId="1" fillId="12" borderId="9" xfId="3" applyFont="1" applyBorder="1" applyAlignment="1" applyProtection="1">
      <alignment horizontal="center" vertical="center"/>
      <protection locked="0"/>
    </xf>
    <xf numFmtId="0" fontId="5" fillId="12" borderId="7" xfId="3" applyFont="1" applyBorder="1" applyAlignment="1" applyProtection="1">
      <alignment horizontal="center" vertical="center"/>
      <protection locked="0"/>
    </xf>
    <xf numFmtId="0" fontId="5" fillId="12" borderId="10" xfId="3" applyFont="1" applyBorder="1" applyAlignment="1" applyProtection="1">
      <alignment horizontal="center" vertical="center"/>
      <protection locked="0"/>
    </xf>
    <xf numFmtId="0" fontId="75" fillId="0" borderId="9" xfId="0" applyFont="1" applyFill="1" applyBorder="1" applyAlignment="1">
      <alignment horizontal="center" vertical="center"/>
    </xf>
    <xf numFmtId="0" fontId="75" fillId="0" borderId="7" xfId="0" applyFont="1" applyFill="1" applyBorder="1" applyAlignment="1">
      <alignment horizontal="center" vertical="center"/>
    </xf>
    <xf numFmtId="0" fontId="75" fillId="0" borderId="10" xfId="0" applyFont="1" applyFill="1" applyBorder="1" applyAlignment="1">
      <alignment horizontal="center" vertical="center"/>
    </xf>
    <xf numFmtId="0" fontId="64" fillId="0" borderId="0" xfId="0" applyFont="1" applyAlignment="1">
      <alignment vertical="center"/>
    </xf>
    <xf numFmtId="0" fontId="58" fillId="0" borderId="0" xfId="0" applyFont="1" applyAlignment="1">
      <alignment vertical="center"/>
    </xf>
    <xf numFmtId="0" fontId="5" fillId="12" borderId="9" xfId="3" applyFont="1" applyBorder="1" applyAlignment="1" applyProtection="1">
      <alignment horizontal="center" vertical="center"/>
      <protection locked="0"/>
    </xf>
    <xf numFmtId="164" fontId="60" fillId="0" borderId="13" xfId="0" applyNumberFormat="1" applyFont="1" applyBorder="1" applyAlignment="1" applyProtection="1">
      <alignment horizontal="center" vertical="center"/>
    </xf>
    <xf numFmtId="0" fontId="75" fillId="0" borderId="1" xfId="0" applyFont="1" applyFill="1" applyBorder="1" applyAlignment="1" applyProtection="1">
      <alignment vertical="center" wrapText="1"/>
      <protection locked="0"/>
    </xf>
    <xf numFmtId="0" fontId="75" fillId="0" borderId="7" xfId="0" applyFont="1" applyFill="1" applyBorder="1" applyAlignment="1" applyProtection="1">
      <alignment vertical="center" wrapText="1"/>
      <protection locked="0"/>
    </xf>
    <xf numFmtId="0" fontId="73" fillId="2" borderId="22" xfId="0" applyFont="1" applyFill="1" applyBorder="1" applyAlignment="1" applyProtection="1">
      <alignment horizontal="center" vertical="center"/>
      <protection locked="0"/>
    </xf>
    <xf numFmtId="7" fontId="5" fillId="12" borderId="9" xfId="3" applyNumberFormat="1" applyFont="1" applyBorder="1" applyAlignment="1" applyProtection="1">
      <alignment horizontal="center" vertical="center"/>
    </xf>
    <xf numFmtId="7" fontId="5" fillId="12" borderId="7" xfId="3" applyNumberFormat="1" applyFont="1" applyBorder="1" applyAlignment="1" applyProtection="1">
      <alignment horizontal="center" vertical="center"/>
    </xf>
    <xf numFmtId="7" fontId="5" fillId="12" borderId="10" xfId="3" applyNumberFormat="1" applyFont="1" applyBorder="1" applyAlignment="1" applyProtection="1">
      <alignment horizontal="center" vertical="center"/>
    </xf>
    <xf numFmtId="171" fontId="56" fillId="0" borderId="1" xfId="0" applyNumberFormat="1" applyFont="1" applyBorder="1" applyAlignment="1" applyProtection="1">
      <alignment horizontal="center" vertical="center"/>
      <protection locked="0"/>
    </xf>
    <xf numFmtId="171" fontId="58" fillId="0" borderId="1" xfId="0" applyNumberFormat="1" applyFont="1" applyBorder="1" applyAlignment="1" applyProtection="1">
      <alignment horizontal="center" vertical="center"/>
      <protection locked="0"/>
    </xf>
    <xf numFmtId="0" fontId="58" fillId="0" borderId="22" xfId="0" applyFont="1" applyBorder="1" applyAlignment="1" applyProtection="1">
      <alignment horizontal="center" vertical="center"/>
      <protection locked="0"/>
    </xf>
    <xf numFmtId="0" fontId="75" fillId="0" borderId="1" xfId="0" applyFont="1" applyFill="1" applyBorder="1" applyAlignment="1" applyProtection="1">
      <alignment horizontal="center" vertical="center"/>
      <protection locked="0"/>
    </xf>
    <xf numFmtId="4" fontId="75" fillId="0" borderId="9" xfId="0" applyNumberFormat="1" applyFont="1" applyFill="1" applyBorder="1" applyAlignment="1">
      <alignment vertical="center"/>
    </xf>
    <xf numFmtId="4" fontId="75" fillId="0" borderId="7" xfId="0" applyNumberFormat="1" applyFont="1" applyFill="1" applyBorder="1" applyAlignment="1">
      <alignment vertical="center"/>
    </xf>
    <xf numFmtId="4" fontId="75" fillId="0" borderId="10" xfId="0" applyNumberFormat="1" applyFont="1" applyFill="1" applyBorder="1" applyAlignment="1">
      <alignment vertical="center"/>
    </xf>
    <xf numFmtId="173" fontId="75" fillId="0" borderId="9" xfId="0" applyNumberFormat="1" applyFont="1" applyFill="1" applyBorder="1" applyAlignment="1">
      <alignment vertical="center"/>
    </xf>
    <xf numFmtId="173" fontId="78" fillId="0" borderId="7" xfId="0" applyNumberFormat="1" applyFont="1" applyFill="1" applyBorder="1" applyAlignment="1">
      <alignment vertical="center"/>
    </xf>
    <xf numFmtId="173" fontId="78" fillId="0" borderId="10" xfId="0" applyNumberFormat="1" applyFont="1" applyFill="1" applyBorder="1" applyAlignment="1">
      <alignment vertical="center"/>
    </xf>
    <xf numFmtId="0" fontId="3" fillId="12" borderId="9" xfId="3" applyFont="1" applyBorder="1" applyAlignment="1" applyProtection="1">
      <alignment horizontal="center" vertical="center"/>
      <protection locked="0"/>
    </xf>
    <xf numFmtId="0" fontId="81" fillId="12" borderId="9" xfId="3" applyFont="1" applyBorder="1" applyAlignment="1" applyProtection="1">
      <alignment horizontal="center" vertical="center"/>
      <protection locked="0"/>
    </xf>
    <xf numFmtId="0" fontId="81" fillId="12" borderId="7" xfId="3" applyFont="1" applyBorder="1" applyAlignment="1" applyProtection="1">
      <alignment horizontal="center" vertical="center"/>
      <protection locked="0"/>
    </xf>
    <xf numFmtId="0" fontId="81" fillId="12" borderId="10" xfId="3" applyFont="1" applyBorder="1" applyAlignment="1" applyProtection="1">
      <alignment horizontal="center" vertical="center"/>
      <protection locked="0"/>
    </xf>
    <xf numFmtId="0" fontId="82" fillId="0" borderId="9" xfId="0" applyFont="1" applyFill="1" applyBorder="1" applyAlignment="1">
      <alignment horizontal="center" vertical="center"/>
    </xf>
    <xf numFmtId="0" fontId="82" fillId="0" borderId="7" xfId="0" applyFont="1" applyFill="1" applyBorder="1" applyAlignment="1">
      <alignment horizontal="center" vertical="center"/>
    </xf>
    <xf numFmtId="0" fontId="82" fillId="0" borderId="10" xfId="0" applyFont="1" applyFill="1" applyBorder="1" applyAlignment="1">
      <alignment horizontal="center" vertical="center"/>
    </xf>
    <xf numFmtId="0" fontId="58" fillId="2" borderId="0" xfId="0" applyFont="1" applyFill="1" applyAlignment="1" applyProtection="1">
      <alignment horizontal="center" vertical="center"/>
    </xf>
    <xf numFmtId="1" fontId="5" fillId="12" borderId="0" xfId="3" applyNumberFormat="1" applyFont="1" applyBorder="1" applyAlignment="1">
      <alignment horizontal="center" vertical="center"/>
    </xf>
    <xf numFmtId="0" fontId="60" fillId="2" borderId="0" xfId="0" applyFont="1" applyFill="1" applyAlignment="1" applyProtection="1">
      <alignment horizontal="center" vertical="center" wrapText="1"/>
    </xf>
    <xf numFmtId="0" fontId="60" fillId="2" borderId="22" xfId="0" applyFont="1" applyFill="1" applyBorder="1" applyAlignment="1" applyProtection="1">
      <alignment horizontal="center" vertical="center" wrapText="1"/>
    </xf>
    <xf numFmtId="0" fontId="60" fillId="2" borderId="0" xfId="0" applyFont="1" applyFill="1" applyAlignment="1" applyProtection="1">
      <alignment horizontal="center" vertical="center"/>
      <protection locked="0"/>
    </xf>
    <xf numFmtId="0" fontId="58" fillId="0" borderId="0" xfId="0" applyFont="1" applyAlignment="1">
      <alignment horizontal="center" vertical="center"/>
    </xf>
    <xf numFmtId="0" fontId="63" fillId="2" borderId="0" xfId="0" applyFont="1" applyFill="1" applyAlignment="1" applyProtection="1">
      <alignment horizontal="center" vertical="center"/>
      <protection locked="0"/>
    </xf>
    <xf numFmtId="0" fontId="63" fillId="0" borderId="0" xfId="0" applyFont="1" applyAlignment="1">
      <alignment horizontal="center" vertical="center"/>
    </xf>
    <xf numFmtId="0" fontId="60" fillId="2" borderId="0" xfId="0" applyFont="1" applyFill="1" applyBorder="1" applyAlignment="1" applyProtection="1">
      <alignment horizontal="center" vertical="center"/>
    </xf>
    <xf numFmtId="167" fontId="60" fillId="2" borderId="6" xfId="0" applyNumberFormat="1" applyFont="1" applyFill="1" applyBorder="1" applyAlignment="1" applyProtection="1">
      <alignment horizontal="center" vertical="center"/>
      <protection locked="0"/>
    </xf>
    <xf numFmtId="167" fontId="60" fillId="0" borderId="6" xfId="0"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56" fillId="0" borderId="1" xfId="0" applyFont="1" applyBorder="1" applyAlignment="1" applyProtection="1">
      <alignment horizontal="left" vertical="center"/>
      <protection locked="0"/>
    </xf>
    <xf numFmtId="0" fontId="66" fillId="0" borderId="1" xfId="0" applyFont="1" applyBorder="1" applyAlignment="1" applyProtection="1">
      <alignment horizontal="left" vertical="center"/>
      <protection locked="0"/>
    </xf>
    <xf numFmtId="0" fontId="56" fillId="0" borderId="7" xfId="0" applyFont="1" applyBorder="1" applyAlignment="1" applyProtection="1">
      <alignment horizontal="left" vertical="center"/>
      <protection locked="0"/>
    </xf>
    <xf numFmtId="0" fontId="66" fillId="0" borderId="7" xfId="0" applyFont="1" applyBorder="1" applyAlignment="1" applyProtection="1">
      <alignment horizontal="left" vertical="center"/>
      <protection locked="0"/>
    </xf>
    <xf numFmtId="0" fontId="56" fillId="0" borderId="1" xfId="0" applyFont="1" applyBorder="1" applyAlignment="1" applyProtection="1">
      <alignment vertical="center"/>
      <protection locked="0"/>
    </xf>
    <xf numFmtId="0" fontId="66" fillId="0" borderId="1" xfId="0" applyFont="1" applyBorder="1" applyAlignment="1" applyProtection="1">
      <alignment vertical="center"/>
      <protection locked="0"/>
    </xf>
    <xf numFmtId="7" fontId="58" fillId="2" borderId="1" xfId="0" applyNumberFormat="1" applyFont="1" applyFill="1" applyBorder="1" applyAlignment="1" applyProtection="1">
      <alignment horizontal="center" vertical="center"/>
      <protection locked="0"/>
    </xf>
    <xf numFmtId="0" fontId="58" fillId="0" borderId="1" xfId="0" applyFont="1" applyBorder="1" applyAlignment="1" applyProtection="1">
      <alignment horizontal="left" vertical="center"/>
      <protection locked="0"/>
    </xf>
    <xf numFmtId="0" fontId="56" fillId="0" borderId="1"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4" fillId="0" borderId="6" xfId="0" applyFont="1" applyBorder="1" applyAlignment="1">
      <alignment vertical="center"/>
    </xf>
    <xf numFmtId="0" fontId="58" fillId="0" borderId="6" xfId="0" applyFont="1" applyBorder="1" applyAlignment="1">
      <alignment vertical="center"/>
    </xf>
    <xf numFmtId="0" fontId="75" fillId="0" borderId="0" xfId="0" applyFont="1" applyFill="1" applyBorder="1" applyAlignment="1">
      <alignment horizontal="center" textRotation="90"/>
    </xf>
    <xf numFmtId="0" fontId="60" fillId="0" borderId="0" xfId="0" applyFont="1" applyBorder="1" applyAlignment="1">
      <alignment horizontal="right" vertical="center"/>
    </xf>
    <xf numFmtId="0" fontId="60" fillId="11" borderId="0" xfId="0" applyFont="1" applyFill="1" applyBorder="1" applyAlignment="1">
      <alignment horizontal="right" vertical="center"/>
    </xf>
    <xf numFmtId="3" fontId="5" fillId="12" borderId="0" xfId="3" applyNumberFormat="1" applyFont="1" applyBorder="1" applyAlignment="1" applyProtection="1">
      <alignment horizontal="center" vertical="center"/>
    </xf>
    <xf numFmtId="0" fontId="77" fillId="0" borderId="1" xfId="0" applyFont="1" applyFill="1" applyBorder="1" applyAlignment="1">
      <alignment horizontal="center" vertical="center"/>
    </xf>
    <xf numFmtId="0" fontId="75" fillId="0" borderId="1" xfId="0" applyFont="1" applyFill="1" applyBorder="1" applyAlignment="1">
      <alignment horizontal="center" vertical="center"/>
    </xf>
    <xf numFmtId="0" fontId="80" fillId="0" borderId="1" xfId="0" applyFont="1" applyFill="1" applyBorder="1" applyAlignment="1">
      <alignment horizontal="center" vertical="center"/>
    </xf>
    <xf numFmtId="3" fontId="10" fillId="0" borderId="0" xfId="0" applyNumberFormat="1" applyFont="1" applyFill="1" applyBorder="1" applyAlignment="1" applyProtection="1">
      <alignment horizontal="right"/>
      <protection locked="0"/>
    </xf>
    <xf numFmtId="3" fontId="0" fillId="0" borderId="0" xfId="0" applyNumberFormat="1" applyFill="1" applyBorder="1" applyAlignment="1">
      <alignment horizontal="right"/>
    </xf>
    <xf numFmtId="0" fontId="10" fillId="0" borderId="0" xfId="0" applyFont="1" applyFill="1" applyBorder="1" applyAlignment="1" applyProtection="1">
      <alignment horizontal="left"/>
      <protection locked="0"/>
    </xf>
    <xf numFmtId="164" fontId="10" fillId="0" borderId="0" xfId="0" applyNumberFormat="1" applyFont="1" applyFill="1" applyBorder="1" applyAlignment="1" applyProtection="1">
      <alignment horizontal="center"/>
    </xf>
    <xf numFmtId="3" fontId="10" fillId="0" borderId="1" xfId="0" applyNumberFormat="1" applyFont="1" applyFill="1" applyBorder="1" applyAlignment="1" applyProtection="1">
      <alignment horizontal="right"/>
      <protection locked="0"/>
    </xf>
    <xf numFmtId="3" fontId="0" fillId="0" borderId="1" xfId="0" applyNumberFormat="1" applyFill="1" applyBorder="1" applyAlignment="1">
      <alignment horizontal="right"/>
    </xf>
    <xf numFmtId="4" fontId="10" fillId="2" borderId="0" xfId="0" applyNumberFormat="1" applyFont="1" applyFill="1" applyBorder="1" applyAlignment="1" applyProtection="1">
      <alignment horizontal="center"/>
    </xf>
    <xf numFmtId="4" fontId="11" fillId="2" borderId="0" xfId="0" applyNumberFormat="1" applyFont="1" applyFill="1" applyBorder="1" applyAlignment="1" applyProtection="1">
      <alignment horizontal="center"/>
    </xf>
    <xf numFmtId="4" fontId="10" fillId="2" borderId="4" xfId="0" applyNumberFormat="1" applyFont="1" applyFill="1" applyBorder="1" applyAlignment="1" applyProtection="1">
      <alignment horizontal="right"/>
    </xf>
    <xf numFmtId="4" fontId="11" fillId="2" borderId="9" xfId="0" applyNumberFormat="1" applyFont="1" applyFill="1" applyBorder="1" applyAlignment="1" applyProtection="1">
      <alignment horizontal="right"/>
    </xf>
    <xf numFmtId="4" fontId="11" fillId="2" borderId="10" xfId="0" applyNumberFormat="1" applyFont="1" applyFill="1" applyBorder="1" applyAlignment="1" applyProtection="1">
      <alignment horizontal="right"/>
    </xf>
    <xf numFmtId="0" fontId="10" fillId="5" borderId="9" xfId="0" applyFont="1" applyFill="1" applyBorder="1" applyAlignment="1" applyProtection="1">
      <protection locked="0"/>
    </xf>
    <xf numFmtId="0" fontId="7" fillId="5" borderId="7" xfId="0" applyFont="1" applyFill="1" applyBorder="1" applyAlignment="1" applyProtection="1">
      <protection locked="0"/>
    </xf>
    <xf numFmtId="0" fontId="7" fillId="5" borderId="10" xfId="0" applyFont="1" applyFill="1" applyBorder="1" applyAlignment="1" applyProtection="1">
      <protection locked="0"/>
    </xf>
    <xf numFmtId="0" fontId="10" fillId="0" borderId="9" xfId="0" applyFont="1" applyBorder="1" applyAlignment="1">
      <alignment horizontal="left"/>
    </xf>
    <xf numFmtId="0" fontId="10" fillId="0" borderId="7" xfId="0" applyFont="1" applyBorder="1" applyAlignment="1"/>
    <xf numFmtId="0" fontId="10" fillId="0" borderId="10" xfId="0" applyFont="1" applyBorder="1" applyAlignment="1"/>
    <xf numFmtId="4" fontId="0" fillId="0" borderId="7" xfId="0" applyNumberFormat="1" applyBorder="1" applyAlignment="1">
      <alignment horizontal="right"/>
    </xf>
    <xf numFmtId="2" fontId="10" fillId="0" borderId="4" xfId="0" applyNumberFormat="1" applyFont="1" applyBorder="1" applyAlignment="1">
      <alignment horizontal="right"/>
    </xf>
    <xf numFmtId="164" fontId="10" fillId="5" borderId="9" xfId="0" applyNumberFormat="1" applyFont="1"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10" xfId="0" applyBorder="1" applyAlignment="1" applyProtection="1">
      <alignment horizontal="left"/>
      <protection locked="0"/>
    </xf>
    <xf numFmtId="0" fontId="11" fillId="5" borderId="4" xfId="0" applyNumberFormat="1" applyFont="1" applyFill="1" applyBorder="1" applyAlignment="1" applyProtection="1">
      <alignment horizontal="center"/>
      <protection locked="0"/>
    </xf>
    <xf numFmtId="0" fontId="0" fillId="5" borderId="4" xfId="0" applyNumberFormat="1" applyFill="1" applyBorder="1" applyAlignment="1" applyProtection="1">
      <alignment horizontal="center"/>
      <protection locked="0"/>
    </xf>
    <xf numFmtId="4" fontId="11" fillId="2" borderId="9" xfId="0" applyNumberFormat="1" applyFont="1" applyFill="1" applyBorder="1" applyAlignment="1" applyProtection="1">
      <alignment horizontal="center"/>
    </xf>
    <xf numFmtId="0" fontId="0" fillId="0" borderId="10" xfId="0" applyBorder="1" applyAlignment="1">
      <alignment horizontal="center"/>
    </xf>
    <xf numFmtId="0" fontId="10" fillId="0" borderId="0" xfId="0" applyFont="1" applyAlignment="1">
      <alignment textRotation="90"/>
    </xf>
    <xf numFmtId="0" fontId="0" fillId="0" borderId="1" xfId="0" applyBorder="1" applyAlignment="1">
      <alignment textRotation="90"/>
    </xf>
    <xf numFmtId="164" fontId="9" fillId="2" borderId="1" xfId="0" applyNumberFormat="1" applyFont="1" applyFill="1" applyBorder="1" applyAlignment="1" applyProtection="1">
      <alignment horizontal="center"/>
      <protection locked="0"/>
    </xf>
    <xf numFmtId="0" fontId="0" fillId="0" borderId="1" xfId="0" applyBorder="1" applyAlignment="1">
      <alignment horizontal="center"/>
    </xf>
    <xf numFmtId="3" fontId="14" fillId="2" borderId="6" xfId="0" applyNumberFormat="1" applyFont="1" applyFill="1" applyBorder="1" applyAlignment="1" applyProtection="1">
      <alignment horizontal="center"/>
    </xf>
    <xf numFmtId="4" fontId="11" fillId="2" borderId="4" xfId="0" applyNumberFormat="1" applyFont="1" applyFill="1" applyBorder="1" applyAlignment="1" applyProtection="1">
      <alignment horizontal="center"/>
    </xf>
    <xf numFmtId="0" fontId="0" fillId="0" borderId="4" xfId="0" applyBorder="1" applyAlignment="1">
      <alignment horizontal="center"/>
    </xf>
    <xf numFmtId="0" fontId="0" fillId="5" borderId="7" xfId="0" applyFill="1" applyBorder="1" applyAlignment="1" applyProtection="1">
      <alignment horizontal="left"/>
      <protection locked="0"/>
    </xf>
    <xf numFmtId="0" fontId="0" fillId="5" borderId="10" xfId="0" applyFill="1" applyBorder="1" applyAlignment="1" applyProtection="1">
      <alignment horizontal="left"/>
      <protection locked="0"/>
    </xf>
    <xf numFmtId="4" fontId="10" fillId="2" borderId="0" xfId="0" applyNumberFormat="1" applyFont="1" applyFill="1" applyBorder="1" applyAlignment="1" applyProtection="1">
      <alignment horizontal="left"/>
    </xf>
    <xf numFmtId="4" fontId="0" fillId="0" borderId="0" xfId="0" applyNumberFormat="1" applyAlignment="1"/>
    <xf numFmtId="0" fontId="10" fillId="0" borderId="1" xfId="0" applyFont="1" applyBorder="1" applyAlignment="1">
      <alignment textRotation="90"/>
    </xf>
    <xf numFmtId="0" fontId="0" fillId="0" borderId="0" xfId="0" applyAlignment="1">
      <alignment textRotation="90"/>
    </xf>
    <xf numFmtId="170" fontId="0" fillId="5" borderId="7" xfId="0" applyNumberFormat="1" applyFill="1" applyBorder="1" applyAlignment="1"/>
    <xf numFmtId="170" fontId="0" fillId="5" borderId="10" xfId="0" applyNumberFormat="1" applyFill="1" applyBorder="1" applyAlignment="1"/>
    <xf numFmtId="0" fontId="8" fillId="0" borderId="0" xfId="0" applyFont="1" applyAlignment="1" applyProtection="1">
      <protection locked="0"/>
    </xf>
    <xf numFmtId="0" fontId="12" fillId="0" borderId="0" xfId="0" applyFont="1" applyAlignment="1"/>
    <xf numFmtId="170" fontId="0" fillId="5" borderId="1" xfId="0" applyNumberFormat="1" applyFill="1" applyBorder="1" applyAlignment="1" applyProtection="1"/>
    <xf numFmtId="170" fontId="0" fillId="5" borderId="11" xfId="0" applyNumberFormat="1" applyFill="1" applyBorder="1" applyAlignment="1" applyProtection="1"/>
    <xf numFmtId="168" fontId="10" fillId="0" borderId="0" xfId="0" applyNumberFormat="1" applyFont="1" applyAlignment="1" applyProtection="1">
      <alignment horizontal="center" textRotation="90"/>
      <protection locked="0"/>
    </xf>
    <xf numFmtId="0" fontId="10" fillId="0" borderId="0" xfId="0" applyFont="1" applyAlignment="1">
      <alignment horizontal="center" textRotation="90"/>
    </xf>
    <xf numFmtId="0" fontId="10" fillId="0" borderId="1" xfId="0" applyFont="1" applyBorder="1" applyAlignment="1">
      <alignment horizontal="center" textRotation="90"/>
    </xf>
    <xf numFmtId="164" fontId="21" fillId="2" borderId="0" xfId="0" applyNumberFormat="1" applyFont="1" applyFill="1" applyBorder="1" applyAlignment="1" applyProtection="1">
      <alignment horizontal="center"/>
      <protection locked="0"/>
    </xf>
    <xf numFmtId="167" fontId="26" fillId="2" borderId="0" xfId="0" applyNumberFormat="1" applyFont="1" applyFill="1" applyAlignment="1" applyProtection="1"/>
    <xf numFmtId="164" fontId="10" fillId="2" borderId="0"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0" fontId="9" fillId="0" borderId="1" xfId="0" applyFont="1" applyBorder="1" applyAlignment="1">
      <alignment horizontal="center"/>
    </xf>
    <xf numFmtId="164" fontId="10" fillId="0" borderId="1" xfId="0" applyNumberFormat="1" applyFont="1" applyFill="1" applyBorder="1" applyAlignment="1" applyProtection="1">
      <alignment horizontal="left"/>
    </xf>
    <xf numFmtId="0" fontId="0" fillId="0" borderId="1" xfId="0" applyBorder="1" applyAlignment="1">
      <alignment horizontal="left"/>
    </xf>
    <xf numFmtId="164" fontId="9" fillId="2" borderId="1" xfId="0" applyNumberFormat="1" applyFont="1" applyFill="1" applyBorder="1" applyAlignment="1" applyProtection="1">
      <alignment horizontal="center"/>
    </xf>
    <xf numFmtId="164" fontId="9" fillId="2" borderId="0" xfId="0" applyNumberFormat="1" applyFont="1" applyFill="1" applyBorder="1" applyAlignment="1" applyProtection="1">
      <alignment horizontal="center"/>
    </xf>
    <xf numFmtId="0" fontId="10" fillId="2" borderId="29" xfId="0" applyFont="1" applyFill="1" applyBorder="1" applyAlignment="1" applyProtection="1">
      <alignment horizontal="left"/>
      <protection locked="0"/>
    </xf>
    <xf numFmtId="0" fontId="0" fillId="0" borderId="29" xfId="0" applyBorder="1" applyAlignment="1" applyProtection="1">
      <alignment horizontal="left"/>
      <protection locked="0"/>
    </xf>
    <xf numFmtId="164" fontId="0" fillId="5" borderId="6" xfId="0" applyNumberFormat="1" applyFill="1" applyBorder="1" applyAlignment="1" applyProtection="1"/>
    <xf numFmtId="164" fontId="0" fillId="5" borderId="6" xfId="0" applyNumberFormat="1" applyFill="1" applyBorder="1" applyAlignment="1"/>
    <xf numFmtId="164" fontId="0" fillId="5" borderId="0" xfId="0" applyNumberFormat="1" applyFill="1" applyBorder="1" applyAlignment="1"/>
    <xf numFmtId="0" fontId="0" fillId="5" borderId="6" xfId="0" applyFill="1" applyBorder="1" applyAlignment="1"/>
    <xf numFmtId="0" fontId="0" fillId="5" borderId="32" xfId="0" applyFill="1" applyBorder="1" applyAlignment="1"/>
    <xf numFmtId="164" fontId="0" fillId="5" borderId="7" xfId="0" applyNumberFormat="1" applyFill="1" applyBorder="1" applyAlignment="1" applyProtection="1"/>
    <xf numFmtId="0" fontId="0" fillId="5" borderId="7" xfId="0" applyFill="1" applyBorder="1" applyAlignment="1"/>
    <xf numFmtId="0" fontId="0" fillId="5" borderId="10" xfId="0" applyFill="1" applyBorder="1" applyAlignment="1"/>
    <xf numFmtId="3" fontId="0" fillId="5" borderId="1" xfId="0" applyNumberFormat="1" applyFill="1" applyBorder="1" applyAlignment="1" applyProtection="1"/>
    <xf numFmtId="3" fontId="0" fillId="5" borderId="1" xfId="0" applyNumberFormat="1" applyFill="1" applyBorder="1" applyAlignment="1"/>
    <xf numFmtId="3" fontId="0" fillId="5" borderId="11" xfId="0" applyNumberFormat="1" applyFill="1" applyBorder="1" applyAlignment="1"/>
    <xf numFmtId="0" fontId="0" fillId="5" borderId="1" xfId="0" applyFill="1" applyBorder="1" applyAlignment="1"/>
    <xf numFmtId="0" fontId="0" fillId="5" borderId="11" xfId="0" applyFill="1" applyBorder="1" applyAlignment="1"/>
    <xf numFmtId="0" fontId="0" fillId="2" borderId="0" xfId="0" applyFill="1" applyAlignment="1" applyProtection="1"/>
    <xf numFmtId="167" fontId="10" fillId="2" borderId="0" xfId="0" applyNumberFormat="1" applyFont="1" applyFill="1" applyBorder="1" applyAlignment="1" applyProtection="1">
      <protection locked="0"/>
    </xf>
    <xf numFmtId="167" fontId="10" fillId="0" borderId="0" xfId="0" applyNumberFormat="1" applyFont="1" applyBorder="1" applyAlignment="1" applyProtection="1">
      <protection locked="0"/>
    </xf>
    <xf numFmtId="0" fontId="0" fillId="0" borderId="0" xfId="0" applyBorder="1" applyAlignment="1" applyProtection="1">
      <protection locked="0"/>
    </xf>
    <xf numFmtId="0" fontId="0" fillId="0" borderId="33" xfId="0" applyBorder="1" applyAlignment="1" applyProtection="1">
      <protection locked="0"/>
    </xf>
    <xf numFmtId="0" fontId="8" fillId="2" borderId="0" xfId="0" applyFont="1" applyFill="1" applyBorder="1" applyAlignment="1" applyProtection="1">
      <alignment horizontal="center"/>
    </xf>
    <xf numFmtId="0" fontId="8" fillId="0" borderId="0" xfId="0" applyFont="1" applyBorder="1" applyAlignment="1">
      <alignment horizontal="center"/>
    </xf>
    <xf numFmtId="0" fontId="10" fillId="2" borderId="35" xfId="0" applyFont="1" applyFill="1" applyBorder="1" applyAlignment="1" applyProtection="1">
      <alignment horizontal="left"/>
      <protection locked="0"/>
    </xf>
    <xf numFmtId="0" fontId="0" fillId="0" borderId="35" xfId="0" applyBorder="1" applyAlignment="1" applyProtection="1">
      <alignment horizontal="left"/>
      <protection locked="0"/>
    </xf>
    <xf numFmtId="0" fontId="10" fillId="2" borderId="0" xfId="0" applyFont="1" applyFill="1" applyBorder="1" applyAlignment="1" applyProtection="1">
      <protection locked="0"/>
    </xf>
    <xf numFmtId="0" fontId="10" fillId="0" borderId="0" xfId="0" applyFont="1" applyBorder="1" applyAlignment="1" applyProtection="1">
      <protection locked="0"/>
    </xf>
    <xf numFmtId="0" fontId="25" fillId="2" borderId="8" xfId="0" applyFont="1" applyFill="1" applyBorder="1" applyAlignment="1" applyProtection="1"/>
    <xf numFmtId="0" fontId="25" fillId="0" borderId="6" xfId="0" applyFont="1" applyBorder="1" applyAlignment="1"/>
    <xf numFmtId="164" fontId="0" fillId="5" borderId="32" xfId="0" applyNumberFormat="1" applyFill="1" applyBorder="1" applyAlignment="1" applyProtection="1"/>
    <xf numFmtId="4" fontId="10" fillId="2" borderId="29" xfId="0" applyNumberFormat="1" applyFont="1" applyFill="1" applyBorder="1" applyAlignment="1" applyProtection="1">
      <alignment horizontal="left"/>
      <protection locked="0"/>
    </xf>
    <xf numFmtId="4" fontId="0" fillId="0" borderId="29" xfId="0" applyNumberFormat="1" applyBorder="1" applyAlignment="1" applyProtection="1">
      <alignment horizontal="left"/>
      <protection locked="0"/>
    </xf>
    <xf numFmtId="0" fontId="10" fillId="2" borderId="1" xfId="0" applyFont="1" applyFill="1" applyBorder="1" applyAlignment="1" applyProtection="1">
      <protection locked="0"/>
    </xf>
    <xf numFmtId="0" fontId="10" fillId="0" borderId="1" xfId="0" applyFont="1" applyBorder="1" applyAlignment="1" applyProtection="1">
      <protection locked="0"/>
    </xf>
    <xf numFmtId="0" fontId="10" fillId="0" borderId="11" xfId="0" applyFont="1" applyBorder="1" applyAlignment="1" applyProtection="1">
      <protection locked="0"/>
    </xf>
    <xf numFmtId="0" fontId="25" fillId="0" borderId="3" xfId="0" applyFont="1" applyBorder="1" applyAlignment="1"/>
    <xf numFmtId="0" fontId="25" fillId="0" borderId="1" xfId="0" applyFont="1" applyBorder="1" applyAlignment="1"/>
    <xf numFmtId="3" fontId="0" fillId="5" borderId="11" xfId="0" applyNumberFormat="1" applyFill="1" applyBorder="1" applyAlignment="1" applyProtection="1"/>
    <xf numFmtId="0" fontId="8" fillId="2" borderId="6" xfId="0" applyFont="1" applyFill="1" applyBorder="1" applyAlignment="1" applyProtection="1">
      <alignment horizontal="center"/>
    </xf>
    <xf numFmtId="0" fontId="9" fillId="0" borderId="6" xfId="0" applyFont="1" applyBorder="1" applyAlignment="1">
      <alignment horizontal="center"/>
    </xf>
    <xf numFmtId="1" fontId="8" fillId="5" borderId="9" xfId="0" applyNumberFormat="1" applyFont="1" applyFill="1" applyBorder="1" applyAlignment="1">
      <alignment horizontal="center"/>
    </xf>
    <xf numFmtId="0" fontId="8" fillId="5" borderId="7" xfId="0" applyFont="1" applyFill="1" applyBorder="1" applyAlignment="1">
      <alignment horizontal="center"/>
    </xf>
    <xf numFmtId="0" fontId="8" fillId="5" borderId="10" xfId="0" applyFont="1" applyFill="1" applyBorder="1" applyAlignment="1">
      <alignment horizontal="center"/>
    </xf>
    <xf numFmtId="0" fontId="0" fillId="2" borderId="6" xfId="0" applyFill="1" applyBorder="1" applyAlignment="1" applyProtection="1">
      <alignment horizontal="center"/>
      <protection locked="0"/>
    </xf>
    <xf numFmtId="0" fontId="0" fillId="0" borderId="6" xfId="0" applyBorder="1" applyAlignment="1" applyProtection="1">
      <protection locked="0"/>
    </xf>
    <xf numFmtId="0" fontId="25" fillId="0" borderId="6" xfId="0" applyFont="1" applyBorder="1" applyAlignment="1" applyProtection="1">
      <alignment horizontal="left"/>
    </xf>
    <xf numFmtId="0" fontId="0" fillId="0" borderId="32" xfId="0" applyBorder="1" applyAlignment="1" applyProtection="1">
      <protection locked="0"/>
    </xf>
    <xf numFmtId="164" fontId="0" fillId="0" borderId="0" xfId="0" applyNumberFormat="1" applyFill="1" applyBorder="1" applyAlignment="1" applyProtection="1"/>
    <xf numFmtId="0" fontId="9" fillId="0" borderId="0" xfId="0" applyFont="1" applyBorder="1" applyAlignment="1" applyProtection="1">
      <alignment horizontal="center"/>
      <protection locked="0"/>
    </xf>
    <xf numFmtId="0" fontId="23" fillId="0" borderId="0" xfId="0" applyFont="1" applyAlignment="1" applyProtection="1">
      <protection locked="0"/>
    </xf>
    <xf numFmtId="0" fontId="23" fillId="0" borderId="33" xfId="0" applyFont="1" applyBorder="1" applyAlignment="1" applyProtection="1">
      <protection locked="0"/>
    </xf>
    <xf numFmtId="0" fontId="0" fillId="2" borderId="0" xfId="0" applyFill="1" applyAlignment="1" applyProtection="1">
      <alignment horizontal="left"/>
    </xf>
    <xf numFmtId="166" fontId="10" fillId="2" borderId="30" xfId="0" applyNumberFormat="1" applyFont="1" applyFill="1" applyBorder="1" applyAlignment="1" applyProtection="1">
      <alignment horizontal="center"/>
      <protection locked="0"/>
    </xf>
    <xf numFmtId="166" fontId="10" fillId="2" borderId="31" xfId="0" applyNumberFormat="1" applyFont="1" applyFill="1" applyBorder="1" applyAlignment="1" applyProtection="1">
      <alignment horizontal="center"/>
      <protection locked="0"/>
    </xf>
    <xf numFmtId="1" fontId="9" fillId="2" borderId="2" xfId="0" applyNumberFormat="1" applyFont="1" applyFill="1" applyBorder="1" applyAlignment="1" applyProtection="1"/>
    <xf numFmtId="0" fontId="10" fillId="0" borderId="0" xfId="0" applyFont="1" applyAlignment="1"/>
    <xf numFmtId="0" fontId="10" fillId="0" borderId="0" xfId="0" applyFont="1" applyBorder="1" applyAlignment="1"/>
    <xf numFmtId="7" fontId="8" fillId="5" borderId="27" xfId="0" applyNumberFormat="1" applyFont="1" applyFill="1" applyBorder="1" applyAlignment="1" applyProtection="1">
      <alignment horizontal="center"/>
    </xf>
    <xf numFmtId="7" fontId="8" fillId="5" borderId="28" xfId="0" applyNumberFormat="1" applyFont="1" applyFill="1" applyBorder="1" applyAlignment="1" applyProtection="1">
      <alignment horizontal="center"/>
    </xf>
    <xf numFmtId="7" fontId="8" fillId="5" borderId="34" xfId="0" applyNumberFormat="1" applyFont="1" applyFill="1" applyBorder="1" applyAlignment="1" applyProtection="1">
      <alignment horizontal="center"/>
    </xf>
    <xf numFmtId="164" fontId="20" fillId="2" borderId="8" xfId="0" applyNumberFormat="1" applyFont="1" applyFill="1" applyBorder="1" applyAlignment="1" applyProtection="1">
      <protection locked="0"/>
    </xf>
    <xf numFmtId="164" fontId="20" fillId="0" borderId="6" xfId="0" applyNumberFormat="1" applyFont="1" applyBorder="1" applyAlignment="1" applyProtection="1">
      <protection locked="0"/>
    </xf>
    <xf numFmtId="164" fontId="20" fillId="0" borderId="32" xfId="0" applyNumberFormat="1" applyFont="1" applyBorder="1" applyAlignment="1" applyProtection="1">
      <protection locked="0"/>
    </xf>
    <xf numFmtId="164" fontId="20" fillId="0" borderId="3" xfId="0" applyNumberFormat="1" applyFont="1" applyBorder="1" applyAlignment="1" applyProtection="1">
      <protection locked="0"/>
    </xf>
    <xf numFmtId="164" fontId="20" fillId="0" borderId="1" xfId="0" applyNumberFormat="1" applyFont="1" applyBorder="1" applyAlignment="1" applyProtection="1">
      <protection locked="0"/>
    </xf>
    <xf numFmtId="164" fontId="20" fillId="0" borderId="11" xfId="0" applyNumberFormat="1" applyFont="1" applyBorder="1" applyAlignment="1" applyProtection="1">
      <protection locked="0"/>
    </xf>
    <xf numFmtId="166" fontId="10" fillId="2" borderId="37" xfId="0" applyNumberFormat="1" applyFont="1" applyFill="1" applyBorder="1" applyAlignment="1" applyProtection="1">
      <alignment horizontal="center"/>
      <protection locked="0"/>
    </xf>
    <xf numFmtId="166" fontId="10" fillId="2" borderId="36" xfId="0" applyNumberFormat="1" applyFont="1" applyFill="1" applyBorder="1" applyAlignment="1" applyProtection="1">
      <alignment horizontal="center"/>
      <protection locked="0"/>
    </xf>
    <xf numFmtId="166" fontId="10" fillId="2" borderId="38" xfId="0" applyNumberFormat="1" applyFont="1" applyFill="1" applyBorder="1" applyAlignment="1" applyProtection="1">
      <alignment horizontal="center"/>
      <protection locked="0"/>
    </xf>
    <xf numFmtId="0" fontId="0" fillId="0" borderId="0" xfId="0" applyAlignment="1"/>
    <xf numFmtId="0" fontId="10" fillId="2" borderId="30" xfId="0" applyFont="1" applyFill="1" applyBorder="1" applyAlignment="1" applyProtection="1">
      <alignment horizontal="center"/>
      <protection locked="0"/>
    </xf>
    <xf numFmtId="0" fontId="0" fillId="0" borderId="30" xfId="0" applyBorder="1" applyAlignment="1" applyProtection="1">
      <protection locked="0"/>
    </xf>
    <xf numFmtId="0" fontId="0" fillId="0" borderId="31" xfId="0" applyBorder="1" applyAlignment="1" applyProtection="1">
      <protection locked="0"/>
    </xf>
    <xf numFmtId="0" fontId="27" fillId="2" borderId="2" xfId="0" applyFont="1" applyFill="1" applyBorder="1" applyAlignment="1" applyProtection="1">
      <alignment horizontal="left"/>
    </xf>
    <xf numFmtId="0" fontId="27" fillId="0" borderId="0" xfId="0" applyFont="1" applyAlignment="1"/>
    <xf numFmtId="164" fontId="8" fillId="2" borderId="8" xfId="0" applyNumberFormat="1" applyFont="1" applyFill="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3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0" fontId="10" fillId="2" borderId="30" xfId="0" applyFont="1" applyFill="1" applyBorder="1" applyAlignment="1" applyProtection="1">
      <alignment horizontal="left"/>
      <protection locked="0"/>
    </xf>
    <xf numFmtId="14" fontId="0" fillId="2"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10" fillId="2" borderId="36" xfId="0" applyFont="1" applyFill="1" applyBorder="1" applyAlignment="1" applyProtection="1">
      <alignment horizontal="left"/>
      <protection locked="0"/>
    </xf>
    <xf numFmtId="0" fontId="10" fillId="2" borderId="0" xfId="0" applyFont="1" applyFill="1" applyBorder="1" applyAlignment="1" applyProtection="1">
      <alignment horizontal="right"/>
      <protection locked="0"/>
    </xf>
    <xf numFmtId="0" fontId="10" fillId="2" borderId="33" xfId="0" applyFont="1" applyFill="1" applyBorder="1" applyAlignment="1" applyProtection="1">
      <alignment horizontal="right"/>
      <protection locked="0"/>
    </xf>
    <xf numFmtId="0" fontId="10" fillId="2" borderId="0" xfId="0" applyFont="1" applyFill="1" applyAlignment="1" applyProtection="1"/>
    <xf numFmtId="169" fontId="10" fillId="2" borderId="1" xfId="0" applyNumberFormat="1" applyFont="1" applyFill="1" applyBorder="1" applyAlignment="1" applyProtection="1">
      <alignment horizontal="right"/>
      <protection locked="0"/>
    </xf>
    <xf numFmtId="169" fontId="10" fillId="2" borderId="11" xfId="0" applyNumberFormat="1" applyFont="1" applyFill="1" applyBorder="1" applyAlignment="1" applyProtection="1">
      <alignment horizontal="right"/>
      <protection locked="0"/>
    </xf>
    <xf numFmtId="0" fontId="10" fillId="2" borderId="36" xfId="0" applyFont="1" applyFill="1" applyBorder="1" applyAlignment="1" applyProtection="1">
      <alignment horizontal="center"/>
      <protection locked="0"/>
    </xf>
    <xf numFmtId="1" fontId="9" fillId="2" borderId="8" xfId="0" applyNumberFormat="1" applyFont="1" applyFill="1" applyBorder="1" applyAlignment="1" applyProtection="1">
      <alignment horizontal="center"/>
    </xf>
    <xf numFmtId="1" fontId="9" fillId="2" borderId="6" xfId="0" applyNumberFormat="1" applyFont="1" applyFill="1" applyBorder="1" applyAlignment="1" applyProtection="1">
      <alignment horizontal="center"/>
    </xf>
    <xf numFmtId="8" fontId="8" fillId="2" borderId="6" xfId="0" applyNumberFormat="1"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9" fillId="2" borderId="6" xfId="0" applyFont="1" applyFill="1" applyBorder="1" applyAlignment="1" applyProtection="1">
      <alignment horizontal="center"/>
    </xf>
    <xf numFmtId="0" fontId="13" fillId="2" borderId="0" xfId="0" applyFont="1" applyFill="1" applyAlignment="1" applyProtection="1">
      <alignment horizontal="center" vertical="top"/>
    </xf>
    <xf numFmtId="0" fontId="29" fillId="2" borderId="0" xfId="0" applyFont="1" applyFill="1" applyAlignment="1" applyProtection="1">
      <alignment horizontal="center" vertical="center"/>
      <protection locked="0"/>
    </xf>
    <xf numFmtId="0" fontId="29" fillId="0" borderId="0" xfId="0" applyFont="1" applyAlignment="1">
      <alignment horizontal="center" vertical="center"/>
    </xf>
    <xf numFmtId="0" fontId="10" fillId="2" borderId="0" xfId="0" applyFont="1" applyFill="1" applyAlignment="1" applyProtection="1">
      <alignment horizontal="center" vertical="top"/>
      <protection locked="0"/>
    </xf>
    <xf numFmtId="0" fontId="0" fillId="0" borderId="0" xfId="0" applyAlignment="1">
      <alignment horizontal="center" vertical="top"/>
    </xf>
    <xf numFmtId="0" fontId="30" fillId="2" borderId="0" xfId="0" applyFont="1" applyFill="1" applyAlignment="1" applyProtection="1">
      <alignment horizontal="center" vertical="top"/>
      <protection locked="0"/>
    </xf>
    <xf numFmtId="0" fontId="30" fillId="0" borderId="0" xfId="0" applyFont="1" applyAlignment="1">
      <alignment horizontal="center" vertical="top"/>
    </xf>
    <xf numFmtId="0" fontId="9" fillId="2" borderId="1" xfId="0" applyFont="1" applyFill="1" applyBorder="1" applyAlignment="1" applyProtection="1">
      <alignment horizontal="center"/>
    </xf>
    <xf numFmtId="0" fontId="0" fillId="0" borderId="1" xfId="0" applyBorder="1" applyAlignment="1"/>
    <xf numFmtId="0" fontId="0" fillId="0" borderId="0" xfId="0" applyAlignment="1">
      <alignment horizontal="left"/>
    </xf>
    <xf numFmtId="0" fontId="10" fillId="2" borderId="6" xfId="0" applyFont="1" applyFill="1" applyBorder="1" applyAlignment="1" applyProtection="1">
      <alignment horizontal="right"/>
      <protection locked="0"/>
    </xf>
    <xf numFmtId="0" fontId="10" fillId="2" borderId="32" xfId="0" applyFont="1" applyFill="1" applyBorder="1" applyAlignment="1" applyProtection="1">
      <alignment horizontal="right"/>
      <protection locked="0"/>
    </xf>
    <xf numFmtId="16" fontId="10" fillId="2" borderId="30" xfId="0" applyNumberFormat="1" applyFont="1" applyFill="1" applyBorder="1" applyAlignment="1" applyProtection="1">
      <alignment horizontal="left"/>
      <protection locked="0"/>
    </xf>
    <xf numFmtId="44" fontId="53" fillId="8" borderId="28" xfId="1" applyFont="1" applyFill="1" applyBorder="1" applyAlignment="1">
      <alignment horizontal="center"/>
    </xf>
    <xf numFmtId="44" fontId="53" fillId="8" borderId="34" xfId="1" applyFont="1" applyFill="1" applyBorder="1" applyAlignment="1">
      <alignment horizontal="center"/>
    </xf>
    <xf numFmtId="0" fontId="34" fillId="6" borderId="0" xfId="0" applyFont="1" applyFill="1" applyBorder="1" applyAlignment="1">
      <alignment horizontal="center"/>
    </xf>
    <xf numFmtId="0" fontId="49" fillId="7" borderId="13" xfId="0" applyFont="1" applyFill="1" applyBorder="1" applyAlignment="1">
      <alignment horizontal="left"/>
    </xf>
    <xf numFmtId="0" fontId="49" fillId="7" borderId="0" xfId="0" applyFont="1" applyFill="1" applyBorder="1" applyAlignment="1">
      <alignment horizontal="left"/>
    </xf>
    <xf numFmtId="0" fontId="54" fillId="6" borderId="0" xfId="0" applyFont="1" applyFill="1" applyBorder="1" applyAlignment="1">
      <alignment horizontal="left"/>
    </xf>
    <xf numFmtId="0" fontId="35" fillId="6" borderId="0" xfId="0" applyFont="1" applyFill="1" applyBorder="1" applyAlignment="1">
      <alignment horizontal="left"/>
    </xf>
    <xf numFmtId="0" fontId="37" fillId="7" borderId="0" xfId="0" applyFont="1" applyFill="1" applyBorder="1" applyAlignment="1">
      <alignment horizontal="left"/>
    </xf>
    <xf numFmtId="0" fontId="62" fillId="2" borderId="22" xfId="0" applyFont="1" applyFill="1" applyBorder="1" applyAlignment="1" applyProtection="1">
      <alignment horizontal="center" vertical="center"/>
    </xf>
    <xf numFmtId="0" fontId="64" fillId="0" borderId="0" xfId="0" applyFont="1" applyAlignment="1">
      <alignment horizontal="center" vertical="center"/>
    </xf>
    <xf numFmtId="0" fontId="67" fillId="0" borderId="0" xfId="0" applyFont="1" applyAlignment="1">
      <alignment horizontal="center" vertical="center"/>
    </xf>
    <xf numFmtId="0" fontId="58" fillId="2" borderId="0" xfId="0" applyFont="1" applyFill="1" applyBorder="1" applyAlignment="1" applyProtection="1">
      <alignment horizontal="center" vertical="center"/>
    </xf>
    <xf numFmtId="0" fontId="68" fillId="0" borderId="0" xfId="0" applyFont="1" applyBorder="1" applyAlignment="1">
      <alignment horizontal="center" vertical="center"/>
    </xf>
    <xf numFmtId="172" fontId="75" fillId="0" borderId="4" xfId="0" applyNumberFormat="1" applyFont="1" applyFill="1" applyBorder="1" applyAlignment="1">
      <alignment horizontal="center" vertical="center"/>
    </xf>
    <xf numFmtId="0" fontId="64" fillId="0" borderId="0" xfId="0" applyFont="1" applyBorder="1" applyAlignment="1">
      <alignment horizontal="center" vertical="center"/>
    </xf>
  </cellXfs>
  <cellStyles count="4">
    <cellStyle name="20% - Accent6" xfId="3" builtinId="50"/>
    <cellStyle name="Currency" xfId="1" builtinId="4"/>
    <cellStyle name="Normal" xfId="0" builtinId="0"/>
    <cellStyle name="Normal 2" xfId="2"/>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6" tint="0.79998168889431442"/>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32</xdr:col>
      <xdr:colOff>133350</xdr:colOff>
      <xdr:row>1</xdr:row>
      <xdr:rowOff>2673</xdr:rowOff>
    </xdr:from>
    <xdr:to>
      <xdr:col>39</xdr:col>
      <xdr:colOff>133535</xdr:colOff>
      <xdr:row>3</xdr:row>
      <xdr:rowOff>78154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164598"/>
          <a:ext cx="1600385" cy="426001"/>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21</xdr:col>
          <xdr:colOff>38100</xdr:colOff>
          <xdr:row>10</xdr:row>
          <xdr:rowOff>142875</xdr:rowOff>
        </xdr:from>
        <xdr:to>
          <xdr:col>23</xdr:col>
          <xdr:colOff>114300</xdr:colOff>
          <xdr:row>12</xdr:row>
          <xdr:rowOff>19050</xdr:rowOff>
        </xdr:to>
        <xdr:sp macro="" textlink="">
          <xdr:nvSpPr>
            <xdr:cNvPr id="68615" name="Check Box 7" hidden="1">
              <a:extLst>
                <a:ext uri="{63B3BB69-23CF-44E3-9099-C40C66FF867C}">
                  <a14:compatExt spid="_x0000_s6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10</xdr:row>
          <xdr:rowOff>152400</xdr:rowOff>
        </xdr:from>
        <xdr:to>
          <xdr:col>27</xdr:col>
          <xdr:colOff>161925</xdr:colOff>
          <xdr:row>12</xdr:row>
          <xdr:rowOff>19050</xdr:rowOff>
        </xdr:to>
        <xdr:sp macro="" textlink="">
          <xdr:nvSpPr>
            <xdr:cNvPr id="68616" name="Check Box 8" hidden="1">
              <a:extLst>
                <a:ext uri="{63B3BB69-23CF-44E3-9099-C40C66FF867C}">
                  <a14:compatExt spid="_x0000_s6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Delivery</a:t>
              </a:r>
            </a:p>
          </xdr:txBody>
        </xdr:sp>
        <xdr:clientData/>
      </xdr:twoCellAnchor>
    </mc:Choice>
    <mc:Fallback/>
  </mc:AlternateContent>
  <xdr:twoCellAnchor editAs="oneCell">
    <xdr:from>
      <xdr:col>2</xdr:col>
      <xdr:colOff>144784</xdr:colOff>
      <xdr:row>0</xdr:row>
      <xdr:rowOff>83823</xdr:rowOff>
    </xdr:from>
    <xdr:to>
      <xdr:col>9</xdr:col>
      <xdr:colOff>83930</xdr:colOff>
      <xdr:row>4</xdr:row>
      <xdr:rowOff>1579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924" y="83823"/>
          <a:ext cx="1219306" cy="60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15</xdr:row>
      <xdr:rowOff>19050</xdr:rowOff>
    </xdr:from>
    <xdr:to>
      <xdr:col>30</xdr:col>
      <xdr:colOff>76200</xdr:colOff>
      <xdr:row>21</xdr:row>
      <xdr:rowOff>0</xdr:rowOff>
    </xdr:to>
    <xdr:sp macro="" textlink="">
      <xdr:nvSpPr>
        <xdr:cNvPr id="72772" name="Line 146"/>
        <xdr:cNvSpPr>
          <a:spLocks noChangeShapeType="1"/>
        </xdr:cNvSpPr>
      </xdr:nvSpPr>
      <xdr:spPr bwMode="auto">
        <a:xfrm>
          <a:off x="5495925" y="2428875"/>
          <a:ext cx="0"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0</xdr:colOff>
      <xdr:row>0</xdr:row>
      <xdr:rowOff>0</xdr:rowOff>
    </xdr:from>
    <xdr:to>
      <xdr:col>20</xdr:col>
      <xdr:colOff>352425</xdr:colOff>
      <xdr:row>5</xdr:row>
      <xdr:rowOff>66675</xdr:rowOff>
    </xdr:to>
    <xdr:pic>
      <xdr:nvPicPr>
        <xdr:cNvPr id="72773"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0"/>
          <a:ext cx="2724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85725</xdr:colOff>
          <xdr:row>19</xdr:row>
          <xdr:rowOff>66675</xdr:rowOff>
        </xdr:from>
        <xdr:to>
          <xdr:col>21</xdr:col>
          <xdr:colOff>695325</xdr:colOff>
          <xdr:row>20</xdr:row>
          <xdr:rowOff>123825</xdr:rowOff>
        </xdr:to>
        <xdr:sp macro="" textlink="">
          <xdr:nvSpPr>
            <xdr:cNvPr id="72705" name="Check Box 1" hidden="1">
              <a:extLst>
                <a:ext uri="{63B3BB69-23CF-44E3-9099-C40C66FF867C}">
                  <a14:compatExt spid="_x0000_s7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114300</xdr:rowOff>
        </xdr:from>
        <xdr:to>
          <xdr:col>25</xdr:col>
          <xdr:colOff>600075</xdr:colOff>
          <xdr:row>15</xdr:row>
          <xdr:rowOff>9525</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xdr:row>
          <xdr:rowOff>104775</xdr:rowOff>
        </xdr:from>
        <xdr:to>
          <xdr:col>31</xdr:col>
          <xdr:colOff>428625</xdr:colOff>
          <xdr:row>15</xdr:row>
          <xdr:rowOff>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Delivery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j/Desktop/Urbana%20Pricing%20Program/URBANA%20STOCK%20SHEET%20AUG%202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LC -ASH"/>
      <sheetName val="COLORADO - MOONGLOW"/>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T63"/>
  <sheetViews>
    <sheetView showGridLines="0" tabSelected="1" topLeftCell="A8" zoomScaleNormal="100" workbookViewId="0">
      <selection activeCell="Z22" sqref="Z22:AO22"/>
    </sheetView>
  </sheetViews>
  <sheetFormatPr defaultColWidth="2.7109375" defaultRowHeight="12.75" x14ac:dyDescent="0.2"/>
  <cols>
    <col min="1" max="1" width="2.5703125" style="223" customWidth="1"/>
    <col min="2" max="9" width="2.7109375" style="223" customWidth="1"/>
    <col min="10" max="10" width="4.7109375" style="223" bestFit="1" customWidth="1"/>
    <col min="11" max="12" width="3.28515625" style="223" customWidth="1"/>
    <col min="13" max="13" width="2.7109375" style="223" customWidth="1"/>
    <col min="14" max="14" width="4.28515625" style="223" customWidth="1"/>
    <col min="15" max="15" width="2.7109375" style="223" customWidth="1"/>
    <col min="16" max="16" width="4.28515625" style="223" customWidth="1"/>
    <col min="17" max="20" width="2.7109375" style="223" customWidth="1"/>
    <col min="21" max="21" width="2.7109375" style="239" customWidth="1"/>
    <col min="22" max="33" width="2.7109375" style="223" customWidth="1"/>
    <col min="34" max="34" width="4.5703125" style="299" customWidth="1"/>
    <col min="35" max="35" width="2.7109375" style="223" customWidth="1"/>
    <col min="36" max="36" width="4.28515625" style="223" customWidth="1"/>
    <col min="37" max="37" width="2.7109375" style="223" customWidth="1"/>
    <col min="38" max="38" width="4.28515625" style="223" customWidth="1"/>
    <col min="39" max="39" width="2.7109375" style="223" customWidth="1"/>
    <col min="40" max="16384" width="2.7109375" style="223"/>
  </cols>
  <sheetData>
    <row r="1" spans="1:41" ht="12.75" customHeight="1" x14ac:dyDescent="0.2">
      <c r="L1" s="359" t="s">
        <v>708</v>
      </c>
      <c r="M1" s="359"/>
      <c r="N1" s="359"/>
      <c r="O1" s="359"/>
      <c r="P1" s="359"/>
      <c r="Q1" s="359"/>
      <c r="R1" s="359"/>
      <c r="S1" s="359"/>
      <c r="T1" s="359"/>
      <c r="U1" s="359"/>
      <c r="V1" s="359"/>
      <c r="W1" s="359"/>
      <c r="X1" s="359"/>
      <c r="Y1" s="359"/>
      <c r="Z1" s="359"/>
      <c r="AA1" s="359"/>
      <c r="AB1" s="359"/>
      <c r="AC1" s="359"/>
      <c r="AD1" s="359"/>
      <c r="AE1" s="359"/>
      <c r="AF1" s="359"/>
    </row>
    <row r="2" spans="1:41" x14ac:dyDescent="0.2">
      <c r="L2" s="359"/>
      <c r="M2" s="359"/>
      <c r="N2" s="359"/>
      <c r="O2" s="359"/>
      <c r="P2" s="359"/>
      <c r="Q2" s="359"/>
      <c r="R2" s="359"/>
      <c r="S2" s="359"/>
      <c r="T2" s="359"/>
      <c r="U2" s="359"/>
      <c r="V2" s="359"/>
      <c r="W2" s="359"/>
      <c r="X2" s="359"/>
      <c r="Y2" s="359"/>
      <c r="Z2" s="359"/>
      <c r="AA2" s="359"/>
      <c r="AB2" s="359"/>
      <c r="AC2" s="359"/>
      <c r="AD2" s="359"/>
      <c r="AE2" s="359"/>
      <c r="AF2" s="359"/>
    </row>
    <row r="3" spans="1:41" ht="14.25" customHeight="1" x14ac:dyDescent="0.2">
      <c r="A3" s="224"/>
      <c r="B3" s="224"/>
      <c r="C3" s="224"/>
      <c r="D3" s="224"/>
      <c r="E3" s="224"/>
      <c r="F3" s="224"/>
      <c r="G3" s="224"/>
      <c r="H3" s="224"/>
      <c r="I3" s="224"/>
      <c r="J3" s="224"/>
      <c r="K3" s="224"/>
      <c r="L3" s="224"/>
      <c r="M3" s="224"/>
      <c r="N3" s="361" t="s">
        <v>245</v>
      </c>
      <c r="O3" s="361"/>
      <c r="P3" s="361"/>
      <c r="Q3" s="361"/>
      <c r="R3" s="361"/>
      <c r="S3" s="361"/>
      <c r="T3" s="361"/>
      <c r="U3" s="361"/>
      <c r="V3" s="361"/>
      <c r="W3" s="361"/>
      <c r="X3" s="361"/>
      <c r="Y3" s="361"/>
      <c r="Z3" s="361"/>
      <c r="AA3" s="361"/>
      <c r="AB3" s="361"/>
      <c r="AC3" s="361"/>
      <c r="AD3" s="361"/>
      <c r="AE3" s="361"/>
      <c r="AF3" s="224"/>
      <c r="AG3" s="224"/>
      <c r="AH3" s="224"/>
      <c r="AI3" s="224"/>
      <c r="AJ3" s="224"/>
      <c r="AK3" s="224"/>
      <c r="AL3" s="224"/>
    </row>
    <row r="4" spans="1:41" ht="14.25" customHeight="1" x14ac:dyDescent="0.2">
      <c r="A4" s="224"/>
      <c r="B4" s="224"/>
      <c r="C4" s="224"/>
      <c r="D4" s="224"/>
      <c r="E4" s="224"/>
      <c r="F4" s="224"/>
      <c r="G4" s="224"/>
      <c r="H4" s="224"/>
      <c r="I4" s="224"/>
      <c r="J4" s="224"/>
      <c r="K4" s="224"/>
      <c r="L4" s="224"/>
      <c r="M4" s="224"/>
      <c r="N4" s="361"/>
      <c r="O4" s="361"/>
      <c r="P4" s="361"/>
      <c r="Q4" s="361"/>
      <c r="R4" s="361"/>
      <c r="S4" s="361"/>
      <c r="T4" s="361"/>
      <c r="U4" s="361"/>
      <c r="V4" s="361"/>
      <c r="W4" s="361"/>
      <c r="X4" s="361"/>
      <c r="Y4" s="361"/>
      <c r="Z4" s="361"/>
      <c r="AA4" s="361"/>
      <c r="AB4" s="361"/>
      <c r="AC4" s="361"/>
      <c r="AD4" s="361"/>
      <c r="AE4" s="361"/>
      <c r="AF4" s="224"/>
      <c r="AG4" s="224"/>
      <c r="AH4" s="224"/>
      <c r="AI4" s="224"/>
      <c r="AJ4" s="224"/>
      <c r="AK4" s="224"/>
      <c r="AL4" s="224"/>
    </row>
    <row r="5" spans="1:41" ht="11.25" customHeight="1" thickBot="1" x14ac:dyDescent="0.25">
      <c r="A5" s="225"/>
      <c r="B5" s="217"/>
      <c r="C5" s="217"/>
      <c r="D5" s="217"/>
      <c r="E5" s="217"/>
      <c r="F5" s="217"/>
      <c r="G5" s="217"/>
      <c r="H5" s="217"/>
      <c r="I5" s="217"/>
      <c r="J5" s="217"/>
      <c r="K5" s="217"/>
      <c r="L5" s="217"/>
      <c r="M5" s="217"/>
      <c r="N5" s="362"/>
      <c r="O5" s="362"/>
      <c r="P5" s="362"/>
      <c r="Q5" s="362"/>
      <c r="R5" s="362"/>
      <c r="S5" s="362"/>
      <c r="T5" s="362"/>
      <c r="U5" s="362"/>
      <c r="V5" s="362"/>
      <c r="W5" s="362"/>
      <c r="X5" s="362"/>
      <c r="Y5" s="362"/>
      <c r="Z5" s="362"/>
      <c r="AA5" s="362"/>
      <c r="AB5" s="362"/>
      <c r="AC5" s="362"/>
      <c r="AD5" s="362"/>
      <c r="AE5" s="362"/>
      <c r="AF5" s="217"/>
      <c r="AG5" s="217"/>
      <c r="AH5" s="564"/>
      <c r="AI5" s="217"/>
      <c r="AJ5" s="217"/>
      <c r="AK5" s="217"/>
      <c r="AL5" s="217"/>
      <c r="AM5" s="217"/>
      <c r="AN5" s="217"/>
      <c r="AO5" s="217"/>
    </row>
    <row r="6" spans="1:41" ht="4.5" hidden="1" customHeight="1" x14ac:dyDescent="0.2">
      <c r="A6" s="224"/>
      <c r="B6" s="363"/>
      <c r="C6" s="363"/>
      <c r="D6" s="363"/>
      <c r="E6" s="363"/>
      <c r="F6" s="363"/>
      <c r="G6" s="363"/>
      <c r="H6" s="363"/>
      <c r="I6" s="363"/>
      <c r="J6" s="363"/>
      <c r="K6" s="363"/>
      <c r="L6" s="363"/>
      <c r="M6" s="363"/>
      <c r="N6" s="363"/>
      <c r="O6" s="363"/>
      <c r="P6" s="363"/>
      <c r="Q6" s="363"/>
      <c r="R6" s="363"/>
      <c r="S6" s="363"/>
      <c r="T6" s="364"/>
      <c r="U6" s="364"/>
      <c r="V6" s="364"/>
      <c r="W6" s="364"/>
      <c r="X6" s="364"/>
      <c r="Y6" s="364"/>
      <c r="Z6" s="364"/>
      <c r="AA6" s="364"/>
      <c r="AB6" s="364"/>
      <c r="AC6" s="364"/>
      <c r="AD6" s="364"/>
      <c r="AE6" s="364"/>
      <c r="AF6" s="364"/>
      <c r="AG6" s="364"/>
      <c r="AH6" s="364"/>
      <c r="AI6" s="364"/>
      <c r="AJ6" s="364"/>
      <c r="AK6" s="364"/>
      <c r="AL6" s="224"/>
    </row>
    <row r="7" spans="1:41" ht="12" customHeight="1" x14ac:dyDescent="0.2">
      <c r="A7" s="224"/>
      <c r="B7" s="365"/>
      <c r="C7" s="365"/>
      <c r="D7" s="365"/>
      <c r="E7" s="365"/>
      <c r="F7" s="365"/>
      <c r="G7" s="365"/>
      <c r="H7" s="365"/>
      <c r="I7" s="365"/>
      <c r="J7" s="365"/>
      <c r="K7" s="365"/>
      <c r="L7" s="365"/>
      <c r="M7" s="365"/>
      <c r="N7" s="365"/>
      <c r="O7" s="365"/>
      <c r="P7" s="365"/>
      <c r="Q7" s="365"/>
      <c r="R7" s="365"/>
      <c r="S7" s="365"/>
      <c r="T7" s="366"/>
      <c r="U7" s="366"/>
      <c r="V7" s="366"/>
      <c r="W7" s="366"/>
      <c r="X7" s="366"/>
      <c r="Y7" s="366"/>
      <c r="Z7" s="366"/>
      <c r="AA7" s="366"/>
      <c r="AB7" s="366"/>
      <c r="AC7" s="366"/>
      <c r="AD7" s="366"/>
      <c r="AE7" s="366"/>
      <c r="AF7" s="366"/>
      <c r="AG7" s="366"/>
      <c r="AH7" s="366"/>
      <c r="AI7" s="366"/>
      <c r="AJ7" s="366"/>
      <c r="AK7" s="366"/>
      <c r="AL7" s="224"/>
    </row>
    <row r="8" spans="1:41" x14ac:dyDescent="0.2">
      <c r="B8" s="332" t="s">
        <v>299</v>
      </c>
      <c r="C8" s="333"/>
      <c r="D8" s="333"/>
      <c r="E8" s="333"/>
      <c r="F8" s="333"/>
      <c r="G8" s="333"/>
      <c r="H8" s="333"/>
      <c r="I8" s="373"/>
      <c r="J8" s="379"/>
      <c r="K8" s="379"/>
      <c r="L8" s="379"/>
      <c r="M8" s="379"/>
      <c r="N8" s="379"/>
      <c r="O8" s="379"/>
      <c r="P8" s="379"/>
      <c r="Q8" s="379"/>
      <c r="R8" s="379"/>
      <c r="S8" s="379"/>
      <c r="T8" s="379"/>
      <c r="U8" s="226"/>
      <c r="V8" s="227" t="s">
        <v>4</v>
      </c>
      <c r="W8" s="228"/>
      <c r="X8" s="342"/>
      <c r="Y8" s="342"/>
      <c r="Z8" s="342"/>
      <c r="AA8" s="229"/>
      <c r="AB8" s="227"/>
      <c r="AC8" s="230"/>
      <c r="AD8" s="230"/>
      <c r="AE8" s="230"/>
      <c r="AF8" s="231" t="s">
        <v>222</v>
      </c>
      <c r="AG8" s="373"/>
      <c r="AH8" s="373"/>
      <c r="AI8" s="373"/>
      <c r="AJ8" s="373"/>
      <c r="AK8" s="373"/>
      <c r="AL8" s="373"/>
      <c r="AM8" s="373"/>
      <c r="AN8" s="373"/>
      <c r="AO8" s="373"/>
    </row>
    <row r="9" spans="1:41" x14ac:dyDescent="0.2">
      <c r="B9" s="332" t="s">
        <v>223</v>
      </c>
      <c r="C9" s="333"/>
      <c r="D9" s="372"/>
      <c r="E9" s="373"/>
      <c r="F9" s="373"/>
      <c r="G9" s="373"/>
      <c r="H9" s="373"/>
      <c r="I9" s="373"/>
      <c r="J9" s="373"/>
      <c r="K9" s="373"/>
      <c r="L9" s="373"/>
      <c r="M9" s="373"/>
      <c r="N9" s="373"/>
      <c r="O9" s="382" t="s">
        <v>224</v>
      </c>
      <c r="P9" s="383"/>
      <c r="Q9" s="380"/>
      <c r="R9" s="381"/>
      <c r="S9" s="381"/>
      <c r="T9" s="381"/>
      <c r="U9" s="226"/>
      <c r="V9" s="332" t="s">
        <v>225</v>
      </c>
      <c r="W9" s="333"/>
      <c r="X9" s="333"/>
      <c r="Y9" s="333"/>
      <c r="Z9" s="380"/>
      <c r="AA9" s="380"/>
      <c r="AB9" s="380"/>
      <c r="AC9" s="380"/>
      <c r="AD9" s="232"/>
      <c r="AE9" s="226"/>
      <c r="AF9" s="227"/>
      <c r="AG9" s="233"/>
      <c r="AH9" s="565" t="s">
        <v>226</v>
      </c>
      <c r="AI9" s="375"/>
      <c r="AJ9" s="375"/>
      <c r="AK9" s="375"/>
      <c r="AL9" s="375"/>
      <c r="AM9" s="375"/>
      <c r="AN9" s="375"/>
      <c r="AO9" s="375"/>
    </row>
    <row r="10" spans="1:41" x14ac:dyDescent="0.2">
      <c r="B10" s="332" t="s">
        <v>50</v>
      </c>
      <c r="C10" s="333"/>
      <c r="D10" s="333"/>
      <c r="E10" s="374"/>
      <c r="F10" s="375"/>
      <c r="G10" s="375"/>
      <c r="H10" s="375"/>
      <c r="I10" s="375"/>
      <c r="J10" s="375"/>
      <c r="K10" s="375"/>
      <c r="L10" s="375"/>
      <c r="M10" s="375"/>
      <c r="N10" s="375"/>
      <c r="O10" s="226" t="s">
        <v>227</v>
      </c>
      <c r="P10" s="376"/>
      <c r="Q10" s="377"/>
      <c r="R10" s="377"/>
      <c r="S10" s="377"/>
      <c r="T10" s="377"/>
      <c r="U10" s="226"/>
      <c r="V10" s="228"/>
      <c r="W10" s="227"/>
      <c r="X10" s="227"/>
      <c r="Y10" s="227"/>
      <c r="Z10" s="227"/>
      <c r="AA10" s="227"/>
      <c r="AB10" s="227"/>
      <c r="AC10" s="227"/>
      <c r="AD10" s="227"/>
      <c r="AE10" s="227"/>
      <c r="AF10" s="227"/>
      <c r="AG10" s="227"/>
      <c r="AH10" s="565"/>
      <c r="AI10" s="227"/>
      <c r="AJ10" s="227"/>
      <c r="AK10" s="227"/>
      <c r="AL10" s="227"/>
      <c r="AM10" s="227"/>
      <c r="AN10" s="227"/>
    </row>
    <row r="11" spans="1:41" x14ac:dyDescent="0.2">
      <c r="B11" s="332" t="s">
        <v>61</v>
      </c>
      <c r="C11" s="333"/>
      <c r="D11" s="333"/>
      <c r="E11" s="372"/>
      <c r="F11" s="372"/>
      <c r="G11" s="372"/>
      <c r="H11" s="372"/>
      <c r="I11" s="372"/>
      <c r="J11" s="372"/>
      <c r="K11" s="372"/>
      <c r="L11" s="372"/>
      <c r="M11" s="372"/>
      <c r="N11" s="372"/>
      <c r="O11" s="372"/>
      <c r="P11" s="372"/>
      <c r="Q11" s="372"/>
      <c r="R11" s="372"/>
      <c r="S11" s="372"/>
      <c r="T11" s="372"/>
      <c r="U11" s="226"/>
      <c r="V11" s="228"/>
      <c r="W11" s="228"/>
      <c r="X11" s="228"/>
      <c r="Y11" s="234" t="s">
        <v>288</v>
      </c>
      <c r="Z11" s="228"/>
      <c r="AA11" s="228"/>
      <c r="AB11" s="228"/>
      <c r="AC11" s="228"/>
      <c r="AD11" s="228"/>
      <c r="AE11" s="228"/>
      <c r="AF11" s="228"/>
      <c r="AG11" s="228"/>
      <c r="AH11" s="566"/>
      <c r="AI11" s="228"/>
      <c r="AJ11" s="228"/>
      <c r="AK11" s="235"/>
      <c r="AL11" s="228"/>
      <c r="AM11" s="228"/>
      <c r="AN11" s="228"/>
    </row>
    <row r="12" spans="1:41" x14ac:dyDescent="0.2">
      <c r="B12" s="332" t="s">
        <v>300</v>
      </c>
      <c r="C12" s="333"/>
      <c r="D12" s="333"/>
      <c r="E12" s="333"/>
      <c r="F12" s="333"/>
      <c r="G12" s="333"/>
      <c r="H12" s="333"/>
      <c r="I12" s="333"/>
      <c r="J12" s="372"/>
      <c r="K12" s="379"/>
      <c r="L12" s="379"/>
      <c r="M12" s="379"/>
      <c r="N12" s="379"/>
      <c r="O12" s="379"/>
      <c r="P12" s="379"/>
      <c r="Q12" s="379"/>
      <c r="R12" s="379"/>
      <c r="S12" s="379"/>
      <c r="T12" s="379"/>
      <c r="U12" s="226"/>
      <c r="V12" s="226"/>
      <c r="W12" s="227"/>
      <c r="X12" s="227"/>
      <c r="Y12" s="227"/>
      <c r="Z12" s="226"/>
      <c r="AA12" s="227"/>
      <c r="AB12" s="227"/>
      <c r="AC12" s="227"/>
      <c r="AD12" s="316" t="s">
        <v>301</v>
      </c>
      <c r="AE12" s="317"/>
      <c r="AF12" s="317"/>
      <c r="AG12" s="317"/>
      <c r="AH12" s="317"/>
      <c r="AI12" s="317"/>
      <c r="AJ12" s="317"/>
      <c r="AK12" s="317"/>
      <c r="AL12" s="342"/>
      <c r="AM12" s="343"/>
      <c r="AN12" s="343"/>
      <c r="AO12" s="343"/>
    </row>
    <row r="13" spans="1:41" x14ac:dyDescent="0.2">
      <c r="C13" s="236"/>
      <c r="D13" s="237"/>
      <c r="F13" s="238"/>
      <c r="G13" s="367"/>
      <c r="H13" s="367"/>
      <c r="I13" s="367"/>
      <c r="J13" s="367"/>
      <c r="K13" s="367"/>
      <c r="L13" s="367"/>
      <c r="M13" s="367"/>
      <c r="N13" s="367"/>
      <c r="O13" s="367"/>
      <c r="P13" s="367"/>
      <c r="Q13" s="367"/>
      <c r="R13" s="367"/>
      <c r="S13" s="367"/>
      <c r="Y13" s="238"/>
      <c r="Z13" s="238"/>
      <c r="AA13" s="238"/>
      <c r="AB13" s="238"/>
      <c r="AC13" s="238"/>
      <c r="AD13" s="238"/>
      <c r="AE13" s="238"/>
      <c r="AF13" s="238"/>
      <c r="AG13" s="238"/>
      <c r="AH13" s="300"/>
      <c r="AI13" s="238"/>
      <c r="AJ13" s="238"/>
      <c r="AK13" s="238"/>
      <c r="AL13" s="238"/>
    </row>
    <row r="14" spans="1:41" s="241" customFormat="1" x14ac:dyDescent="0.2">
      <c r="A14" s="240"/>
      <c r="B14" s="315" t="s">
        <v>232</v>
      </c>
      <c r="C14" s="315"/>
      <c r="D14" s="315"/>
      <c r="E14" s="315"/>
      <c r="F14" s="315"/>
      <c r="G14" s="315"/>
      <c r="H14" s="315"/>
      <c r="I14" s="315"/>
      <c r="J14" s="315"/>
      <c r="K14" s="315"/>
      <c r="L14" s="315"/>
      <c r="T14" s="378"/>
      <c r="U14" s="378"/>
      <c r="V14" s="378"/>
      <c r="W14" s="378"/>
      <c r="X14" s="378"/>
      <c r="AH14" s="567"/>
    </row>
    <row r="15" spans="1:41" ht="15.75" thickBot="1" x14ac:dyDescent="0.25">
      <c r="A15" s="241"/>
      <c r="B15" s="322" t="s">
        <v>16</v>
      </c>
      <c r="C15" s="323"/>
      <c r="D15" s="323"/>
      <c r="E15" s="323"/>
      <c r="F15" s="368"/>
      <c r="G15" s="369"/>
      <c r="H15" s="369"/>
      <c r="I15" s="369"/>
      <c r="J15" s="369"/>
      <c r="K15" s="369"/>
      <c r="L15" s="369"/>
      <c r="M15" s="370"/>
      <c r="N15" s="371"/>
      <c r="O15" s="241"/>
      <c r="P15" s="242" t="s">
        <v>246</v>
      </c>
      <c r="Q15" s="243"/>
      <c r="R15" s="243"/>
      <c r="S15" s="243"/>
      <c r="T15" s="339">
        <f>+O58+AM54</f>
        <v>0</v>
      </c>
      <c r="U15" s="340"/>
      <c r="V15" s="340"/>
      <c r="W15" s="340"/>
      <c r="X15" s="341"/>
      <c r="Y15" s="244"/>
      <c r="Z15" s="318" t="s">
        <v>289</v>
      </c>
      <c r="AA15" s="319"/>
      <c r="AB15" s="319"/>
      <c r="AC15" s="319"/>
      <c r="AD15" s="338"/>
      <c r="AE15" s="338"/>
      <c r="AF15" s="338"/>
      <c r="AG15" s="338"/>
      <c r="AH15" s="344"/>
      <c r="AI15" s="344"/>
      <c r="AJ15" s="344"/>
      <c r="AK15" s="245"/>
      <c r="AL15" s="338"/>
      <c r="AM15" s="338"/>
      <c r="AN15" s="338"/>
      <c r="AO15" s="338"/>
    </row>
    <row r="16" spans="1:41" ht="12.75" customHeight="1" x14ac:dyDescent="0.2">
      <c r="A16" s="241"/>
      <c r="B16" s="320" t="s">
        <v>701</v>
      </c>
      <c r="C16" s="321"/>
      <c r="D16" s="321"/>
      <c r="E16" s="321"/>
      <c r="F16" s="321"/>
      <c r="G16" s="250"/>
      <c r="H16" s="312" t="s">
        <v>302</v>
      </c>
      <c r="I16" s="313"/>
      <c r="J16" s="313"/>
      <c r="K16" s="313"/>
      <c r="L16" s="313"/>
      <c r="M16" s="313"/>
      <c r="N16" s="314"/>
      <c r="O16" s="246"/>
      <c r="P16" s="247" t="s">
        <v>228</v>
      </c>
      <c r="Q16" s="236"/>
      <c r="R16" s="236"/>
      <c r="S16" s="236"/>
      <c r="T16" s="236"/>
      <c r="U16" s="236"/>
      <c r="V16" s="236"/>
      <c r="W16" s="236"/>
      <c r="X16" s="236"/>
      <c r="Z16" s="227" t="s">
        <v>229</v>
      </c>
      <c r="AA16" s="248"/>
      <c r="AB16" s="248"/>
      <c r="AC16" s="248"/>
      <c r="AD16" s="248"/>
      <c r="AE16" s="249"/>
      <c r="AF16" s="249"/>
      <c r="AG16" s="249"/>
      <c r="AH16" s="568"/>
      <c r="AI16" s="249"/>
      <c r="AL16" s="335" t="s">
        <v>233</v>
      </c>
      <c r="AM16" s="335"/>
      <c r="AN16" s="335"/>
      <c r="AO16" s="335"/>
    </row>
    <row r="17" spans="1:46" ht="12.75" customHeight="1" x14ac:dyDescent="0.2">
      <c r="A17" s="241"/>
      <c r="B17" s="240"/>
      <c r="C17" s="241"/>
      <c r="D17" s="241"/>
      <c r="E17" s="241"/>
      <c r="F17" s="241"/>
      <c r="G17" s="241"/>
      <c r="H17" s="241"/>
      <c r="I17" s="241"/>
      <c r="J17" s="241"/>
      <c r="K17" s="279"/>
      <c r="L17" s="279"/>
      <c r="M17" s="279"/>
      <c r="N17" s="279"/>
      <c r="O17" s="246"/>
      <c r="P17" s="287" t="s">
        <v>248</v>
      </c>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row>
    <row r="18" spans="1:46" ht="13.15" customHeight="1" x14ac:dyDescent="0.2">
      <c r="B18" s="240"/>
      <c r="D18" s="241"/>
      <c r="E18" s="241"/>
      <c r="F18" s="240"/>
      <c r="G18" s="241"/>
      <c r="J18" s="384" t="s">
        <v>8</v>
      </c>
      <c r="M18" s="232"/>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row>
    <row r="19" spans="1:46" ht="14.45" customHeight="1" x14ac:dyDescent="0.2">
      <c r="A19" s="241"/>
      <c r="B19" s="240"/>
      <c r="C19" s="241"/>
      <c r="D19" s="241"/>
      <c r="E19" s="241"/>
      <c r="F19" s="240"/>
      <c r="G19" s="241"/>
      <c r="H19" s="241"/>
      <c r="I19" s="241"/>
      <c r="J19" s="384"/>
      <c r="K19" s="241"/>
      <c r="L19" s="241"/>
      <c r="M19" s="251"/>
      <c r="N19" s="385" t="s">
        <v>230</v>
      </c>
      <c r="O19" s="385"/>
      <c r="P19" s="385"/>
      <c r="Q19" s="360">
        <f>+J58+AH54</f>
        <v>0</v>
      </c>
      <c r="R19" s="360"/>
      <c r="S19" s="360"/>
      <c r="T19" s="386" t="s">
        <v>231</v>
      </c>
      <c r="U19" s="386"/>
      <c r="V19" s="386"/>
      <c r="W19" s="386"/>
      <c r="X19" s="387">
        <f>+DATA3!$AR$85</f>
        <v>0</v>
      </c>
      <c r="Y19" s="387"/>
      <c r="Z19" s="387"/>
    </row>
    <row r="20" spans="1:46" ht="11.45" customHeight="1" x14ac:dyDescent="0.2">
      <c r="A20" s="241"/>
      <c r="J20" s="384"/>
      <c r="M20" s="241"/>
      <c r="N20" s="241"/>
      <c r="O20" s="241"/>
      <c r="P20" s="241"/>
      <c r="Q20" s="241"/>
      <c r="R20" s="241"/>
      <c r="S20" s="252"/>
      <c r="T20" s="253"/>
      <c r="U20" s="241"/>
      <c r="V20" s="241"/>
      <c r="W20" s="241"/>
      <c r="X20" s="241"/>
      <c r="Y20" s="241"/>
      <c r="Z20" s="253"/>
      <c r="AA20" s="241"/>
      <c r="AB20" s="241"/>
      <c r="AC20" s="241"/>
      <c r="AD20" s="240"/>
      <c r="AE20" s="241"/>
      <c r="AF20" s="241"/>
      <c r="AG20" s="241"/>
      <c r="AH20" s="567"/>
      <c r="AI20" s="241"/>
      <c r="AJ20" s="241"/>
    </row>
    <row r="21" spans="1:46" ht="12.75" customHeight="1" x14ac:dyDescent="0.2">
      <c r="A21" s="254"/>
      <c r="B21" s="254"/>
      <c r="C21" s="269"/>
      <c r="D21" s="269"/>
      <c r="E21" s="269"/>
      <c r="F21" s="269"/>
      <c r="G21" s="269"/>
      <c r="H21" s="269"/>
      <c r="I21" s="269"/>
      <c r="J21" s="384"/>
      <c r="K21" s="269"/>
      <c r="L21" s="269"/>
      <c r="M21" s="269"/>
      <c r="N21" s="269"/>
      <c r="O21" s="269"/>
      <c r="P21" s="269"/>
      <c r="Q21" s="269"/>
      <c r="R21" s="269"/>
      <c r="S21" s="269"/>
      <c r="T21" s="269"/>
      <c r="U21" s="254"/>
      <c r="V21" s="241"/>
      <c r="W21" s="254"/>
      <c r="X21" s="254"/>
      <c r="Y21" s="254"/>
      <c r="Z21" s="254"/>
      <c r="AA21" s="254"/>
      <c r="AB21" s="254"/>
      <c r="AC21" s="254"/>
      <c r="AD21" s="254"/>
      <c r="AE21" s="254"/>
      <c r="AF21" s="254"/>
      <c r="AG21" s="254"/>
      <c r="AH21" s="269"/>
      <c r="AI21" s="254"/>
      <c r="AJ21" s="254"/>
      <c r="AK21" s="254"/>
      <c r="AL21" s="254"/>
      <c r="AM21" s="254"/>
    </row>
    <row r="22" spans="1:46" ht="13.15" customHeight="1" x14ac:dyDescent="0.2">
      <c r="A22" s="255"/>
      <c r="B22" s="388" t="s">
        <v>234</v>
      </c>
      <c r="C22" s="388"/>
      <c r="D22" s="388"/>
      <c r="E22" s="389" t="s">
        <v>242</v>
      </c>
      <c r="F22" s="389"/>
      <c r="G22" s="389"/>
      <c r="H22" s="389"/>
      <c r="I22" s="389"/>
      <c r="J22" s="325"/>
      <c r="K22" s="389" t="s">
        <v>235</v>
      </c>
      <c r="L22" s="389"/>
      <c r="M22" s="389" t="s">
        <v>236</v>
      </c>
      <c r="N22" s="389"/>
      <c r="O22" s="389" t="s">
        <v>237</v>
      </c>
      <c r="P22" s="389"/>
      <c r="Q22" s="389"/>
      <c r="R22" s="390" t="s">
        <v>238</v>
      </c>
      <c r="S22" s="390"/>
      <c r="T22" s="390"/>
      <c r="U22" s="390"/>
      <c r="V22" s="241"/>
      <c r="W22" s="254"/>
      <c r="X22" s="254" t="s">
        <v>240</v>
      </c>
      <c r="Y22" s="254"/>
      <c r="Z22" s="345"/>
      <c r="AA22" s="345"/>
      <c r="AB22" s="345"/>
      <c r="AC22" s="345"/>
      <c r="AD22" s="345"/>
      <c r="AE22" s="345"/>
      <c r="AF22" s="345"/>
      <c r="AG22" s="345"/>
      <c r="AH22" s="345"/>
      <c r="AI22" s="345"/>
      <c r="AJ22" s="345"/>
      <c r="AK22" s="345"/>
      <c r="AL22" s="345"/>
      <c r="AM22" s="345"/>
      <c r="AN22" s="345"/>
      <c r="AO22" s="345"/>
      <c r="AR22" s="256"/>
    </row>
    <row r="23" spans="1:46" ht="15" customHeight="1" x14ac:dyDescent="0.2">
      <c r="A23" s="254">
        <v>1</v>
      </c>
      <c r="B23" s="353"/>
      <c r="C23" s="354"/>
      <c r="D23" s="355"/>
      <c r="E23" s="356" t="str">
        <f>IF(AND(B23&lt;&gt;"",$H$16=DATA3!$AU$10),INDEX(DATA2!$C$101:$C$166,MATCH(B23,DATA2!$E$101:$E$166,0)),"")</f>
        <v/>
      </c>
      <c r="F23" s="357"/>
      <c r="G23" s="357"/>
      <c r="H23" s="357"/>
      <c r="I23" s="358"/>
      <c r="J23" s="286"/>
      <c r="K23" s="307" t="str">
        <f>IF(AND(B23&lt;&gt;"",$H$16=DATA3!$AU$10),INDEX(DATA2!$H$101:$H$166,MATCH($E23,DATA2!$C$101:$C$166,0)),"")</f>
        <v/>
      </c>
      <c r="L23" s="309"/>
      <c r="M23" s="310" t="str">
        <f>IF(AND($K23&lt;&gt;"",$H$16=DATA3!$AU$10),(INDEX(DATA2!$I$101:$J$199,MATCH($E23,DATA2!$C$101:$C$199,0),MATCH($F$15,DATA2!$I$3:$J$3,0))*(1+UP!$A$3)),"")</f>
        <v/>
      </c>
      <c r="N23" s="311"/>
      <c r="O23" s="307" t="str">
        <f t="shared" ref="O23:O57" si="0">IF($J23&lt;&gt;"",(($J23*$M23)),"")</f>
        <v/>
      </c>
      <c r="P23" s="308"/>
      <c r="Q23" s="309"/>
      <c r="R23" s="301"/>
      <c r="S23" s="302"/>
      <c r="T23" s="302"/>
      <c r="U23" s="302"/>
      <c r="V23" s="302"/>
      <c r="W23" s="303"/>
      <c r="X23" s="241"/>
      <c r="Y23" s="254"/>
      <c r="Z23" s="336"/>
      <c r="AA23" s="336"/>
      <c r="AB23" s="336"/>
      <c r="AC23" s="336"/>
      <c r="AD23" s="336"/>
      <c r="AE23" s="336"/>
      <c r="AF23" s="336"/>
      <c r="AG23" s="336"/>
      <c r="AH23" s="336"/>
      <c r="AI23" s="336"/>
      <c r="AJ23" s="336"/>
      <c r="AK23" s="336"/>
      <c r="AL23" s="336"/>
      <c r="AM23" s="336"/>
      <c r="AN23" s="336"/>
      <c r="AO23" s="336"/>
      <c r="AT23" s="256"/>
    </row>
    <row r="24" spans="1:46" ht="15" customHeight="1" x14ac:dyDescent="0.2">
      <c r="A24" s="254">
        <v>2</v>
      </c>
      <c r="B24" s="353"/>
      <c r="C24" s="354"/>
      <c r="D24" s="355"/>
      <c r="E24" s="356" t="str">
        <f>IF(AND(B24&lt;&gt;"",$H$16=DATA3!$AU$10),INDEX(DATA2!$C$101:$C$166,MATCH(B24,DATA2!$E$101:$E$166,0)),"")</f>
        <v/>
      </c>
      <c r="F24" s="357"/>
      <c r="G24" s="357"/>
      <c r="H24" s="357"/>
      <c r="I24" s="358"/>
      <c r="J24" s="257"/>
      <c r="K24" s="307" t="str">
        <f>IF(AND(B24&lt;&gt;"",$H$16=DATA3!$AU$10),INDEX(DATA2!$H$101:$H$166,MATCH($E24,DATA2!$C$101:$C$166,0)),"")</f>
        <v/>
      </c>
      <c r="L24" s="309"/>
      <c r="M24" s="310" t="str">
        <f>IF(AND($K24&lt;&gt;"",$H$16=DATA3!$AU$10),(INDEX(DATA2!$I$101:$J$199,MATCH($E24,DATA2!$C$101:$C$199,0),MATCH($F$15,DATA2!$I$3:$J$3,0))*(1+UP!$A$3)),"")</f>
        <v/>
      </c>
      <c r="N24" s="311"/>
      <c r="O24" s="307" t="str">
        <f t="shared" si="0"/>
        <v/>
      </c>
      <c r="P24" s="308"/>
      <c r="Q24" s="309"/>
      <c r="R24" s="301"/>
      <c r="S24" s="302"/>
      <c r="T24" s="302"/>
      <c r="U24" s="302"/>
      <c r="V24" s="302"/>
      <c r="W24" s="303"/>
      <c r="X24" s="241"/>
      <c r="Y24" s="254"/>
      <c r="Z24" s="337"/>
      <c r="AA24" s="337"/>
      <c r="AB24" s="337"/>
      <c r="AC24" s="337"/>
      <c r="AD24" s="337"/>
      <c r="AE24" s="337"/>
      <c r="AF24" s="337"/>
      <c r="AG24" s="337"/>
      <c r="AH24" s="337"/>
      <c r="AI24" s="337"/>
      <c r="AJ24" s="337"/>
      <c r="AK24" s="337"/>
      <c r="AL24" s="337"/>
      <c r="AM24" s="337"/>
      <c r="AN24" s="337"/>
      <c r="AO24" s="337"/>
      <c r="AT24" s="256"/>
    </row>
    <row r="25" spans="1:46" ht="15" customHeight="1" x14ac:dyDescent="0.2">
      <c r="A25" s="254">
        <v>3</v>
      </c>
      <c r="B25" s="353"/>
      <c r="C25" s="354"/>
      <c r="D25" s="355"/>
      <c r="E25" s="356" t="str">
        <f>IF(AND(B25&lt;&gt;"",$H$16=DATA3!$AU$10),INDEX(DATA2!$C$101:$C$166,MATCH(B25,DATA2!$E$101:$E$166,0)),"")</f>
        <v/>
      </c>
      <c r="F25" s="357"/>
      <c r="G25" s="357"/>
      <c r="H25" s="357"/>
      <c r="I25" s="358"/>
      <c r="J25" s="257"/>
      <c r="K25" s="307" t="str">
        <f>IF(AND(B25&lt;&gt;"",$H$16=DATA3!$AU$10),INDEX(DATA2!$H$101:$H$166,MATCH($E25,DATA2!$C$101:$C$166,0)),"")</f>
        <v/>
      </c>
      <c r="L25" s="309"/>
      <c r="M25" s="310" t="str">
        <f>IF(AND($K25&lt;&gt;"",$H$16=DATA3!$AU$10),(INDEX(DATA2!$I$101:$J$199,MATCH($E25,DATA2!$C$101:$C$199,0),MATCH($F$15,DATA2!$I$3:$J$3,0))*(1+UP!$A$3)),"")</f>
        <v/>
      </c>
      <c r="N25" s="311"/>
      <c r="O25" s="307" t="str">
        <f t="shared" si="0"/>
        <v/>
      </c>
      <c r="P25" s="308"/>
      <c r="Q25" s="309"/>
      <c r="R25" s="301"/>
      <c r="S25" s="302"/>
      <c r="T25" s="302"/>
      <c r="U25" s="302"/>
      <c r="V25" s="302"/>
      <c r="W25" s="303"/>
      <c r="X25" s="241"/>
      <c r="Y25" s="254"/>
      <c r="Z25" s="337"/>
      <c r="AA25" s="337"/>
      <c r="AB25" s="337"/>
      <c r="AC25" s="337"/>
      <c r="AD25" s="337"/>
      <c r="AE25" s="337"/>
      <c r="AF25" s="337"/>
      <c r="AG25" s="337"/>
      <c r="AH25" s="337"/>
      <c r="AI25" s="337"/>
      <c r="AJ25" s="337"/>
      <c r="AK25" s="337"/>
      <c r="AL25" s="337"/>
      <c r="AM25" s="337"/>
      <c r="AN25" s="337"/>
      <c r="AO25" s="337"/>
    </row>
    <row r="26" spans="1:46" ht="15" customHeight="1" x14ac:dyDescent="0.2">
      <c r="A26" s="254">
        <v>4</v>
      </c>
      <c r="B26" s="353"/>
      <c r="C26" s="354"/>
      <c r="D26" s="355"/>
      <c r="E26" s="356" t="str">
        <f>IF(AND(B26&lt;&gt;"",$H$16=DATA3!$AU$10),INDEX(DATA2!$C$101:$C$166,MATCH(B26,DATA2!$E$101:$E$166,0)),"")</f>
        <v/>
      </c>
      <c r="F26" s="357"/>
      <c r="G26" s="357"/>
      <c r="H26" s="357"/>
      <c r="I26" s="358"/>
      <c r="J26" s="257"/>
      <c r="K26" s="307" t="str">
        <f>IF(AND(B26&lt;&gt;"",$H$16=DATA3!$AU$10),INDEX(DATA2!$H$101:$H$166,MATCH($E26,DATA2!$C$101:$C$166,0)),"")</f>
        <v/>
      </c>
      <c r="L26" s="309"/>
      <c r="M26" s="310" t="str">
        <f>IF(AND($K26&lt;&gt;"",$H$16=DATA3!$AU$10),(INDEX(DATA2!$I$101:$J$199,MATCH($E26,DATA2!$C$101:$C$199,0),MATCH($F$15,DATA2!$I$3:$J$3,0))*(1+UP!$A$3)),"")</f>
        <v/>
      </c>
      <c r="N26" s="311"/>
      <c r="O26" s="307" t="str">
        <f t="shared" si="0"/>
        <v/>
      </c>
      <c r="P26" s="308"/>
      <c r="Q26" s="309"/>
      <c r="R26" s="301"/>
      <c r="S26" s="302"/>
      <c r="T26" s="302"/>
      <c r="U26" s="302"/>
      <c r="V26" s="302"/>
      <c r="W26" s="303"/>
      <c r="X26" s="241"/>
      <c r="Y26" s="254"/>
      <c r="Z26" s="337"/>
      <c r="AA26" s="337"/>
      <c r="AB26" s="337"/>
      <c r="AC26" s="337"/>
      <c r="AD26" s="337"/>
      <c r="AE26" s="337"/>
      <c r="AF26" s="337"/>
      <c r="AG26" s="337"/>
      <c r="AH26" s="337"/>
      <c r="AI26" s="337"/>
      <c r="AJ26" s="337"/>
      <c r="AK26" s="337"/>
      <c r="AL26" s="337"/>
      <c r="AM26" s="337"/>
      <c r="AN26" s="337"/>
      <c r="AO26" s="337"/>
    </row>
    <row r="27" spans="1:46" ht="15" customHeight="1" x14ac:dyDescent="0.2">
      <c r="A27" s="254">
        <v>5</v>
      </c>
      <c r="B27" s="353"/>
      <c r="C27" s="354"/>
      <c r="D27" s="355"/>
      <c r="E27" s="356" t="str">
        <f>IF(AND(B27&lt;&gt;"",$H$16=DATA3!$AU$10),INDEX(DATA2!$C$101:$C$166,MATCH(B27,DATA2!$E$101:$E$166,0)),"")</f>
        <v/>
      </c>
      <c r="F27" s="357"/>
      <c r="G27" s="357"/>
      <c r="H27" s="357"/>
      <c r="I27" s="358"/>
      <c r="J27" s="257"/>
      <c r="K27" s="307" t="str">
        <f>IF(AND(B27&lt;&gt;"",$H$16=DATA3!$AU$10),INDEX(DATA2!$H$101:$H$166,MATCH($E27,DATA2!$C$101:$C$166,0)),"")</f>
        <v/>
      </c>
      <c r="L27" s="309"/>
      <c r="M27" s="310" t="str">
        <f>IF(AND($K27&lt;&gt;"",$H$16=DATA3!$AU$10),(INDEX(DATA2!$I$101:$J$199,MATCH($E27,DATA2!$C$101:$C$199,0),MATCH($F$15,DATA2!$I$3:$J$3,0))*(1+UP!$A$3)),"")</f>
        <v/>
      </c>
      <c r="N27" s="311"/>
      <c r="O27" s="307" t="str">
        <f t="shared" si="0"/>
        <v/>
      </c>
      <c r="P27" s="308"/>
      <c r="Q27" s="309"/>
      <c r="R27" s="301"/>
      <c r="S27" s="302"/>
      <c r="T27" s="302"/>
      <c r="U27" s="302"/>
      <c r="V27" s="302"/>
      <c r="W27" s="303"/>
      <c r="X27" s="241"/>
      <c r="Y27" s="254"/>
      <c r="Z27" s="254"/>
      <c r="AA27" s="254"/>
      <c r="AB27" s="254"/>
      <c r="AC27" s="254"/>
      <c r="AD27" s="254"/>
      <c r="AE27" s="254"/>
      <c r="AF27" s="254"/>
      <c r="AG27" s="254"/>
      <c r="AH27" s="324" t="s">
        <v>161</v>
      </c>
      <c r="AI27" s="254"/>
      <c r="AJ27" s="254"/>
      <c r="AK27" s="254"/>
      <c r="AL27" s="254"/>
      <c r="AM27" s="254"/>
      <c r="AN27" s="254"/>
      <c r="AO27" s="254"/>
    </row>
    <row r="28" spans="1:46" ht="15" customHeight="1" x14ac:dyDescent="0.2">
      <c r="A28" s="254">
        <v>6</v>
      </c>
      <c r="B28" s="353"/>
      <c r="C28" s="354"/>
      <c r="D28" s="355"/>
      <c r="E28" s="356" t="str">
        <f>IF(AND(B28&lt;&gt;"",$H$16=DATA3!$AU$10),INDEX(DATA2!$C$101:$C$166,MATCH(B28,DATA2!$E$101:$E$166,0)),"")</f>
        <v/>
      </c>
      <c r="F28" s="357"/>
      <c r="G28" s="357"/>
      <c r="H28" s="357"/>
      <c r="I28" s="358"/>
      <c r="J28" s="257"/>
      <c r="K28" s="307" t="str">
        <f>IF(AND(B28&lt;&gt;"",$H$16=DATA3!$AU$10),INDEX(DATA2!$H$101:$H$166,MATCH($E28,DATA2!$C$101:$C$166,0)),"")</f>
        <v/>
      </c>
      <c r="L28" s="309"/>
      <c r="M28" s="310" t="str">
        <f>IF(AND($K28&lt;&gt;"",$H$16=DATA3!$AU$10),(INDEX(DATA2!$I$101:$J$199,MATCH($E28,DATA2!$C$101:$C$199,0),MATCH($F$15,DATA2!$I$3:$J$3,0))*(1+UP!$A$3)),"")</f>
        <v/>
      </c>
      <c r="N28" s="311"/>
      <c r="O28" s="307" t="str">
        <f t="shared" si="0"/>
        <v/>
      </c>
      <c r="P28" s="308"/>
      <c r="Q28" s="309"/>
      <c r="R28" s="301"/>
      <c r="S28" s="302"/>
      <c r="T28" s="302"/>
      <c r="U28" s="302"/>
      <c r="V28" s="302"/>
      <c r="W28" s="303"/>
      <c r="X28" s="241"/>
      <c r="Y28" s="254"/>
      <c r="Z28" s="280" t="s">
        <v>241</v>
      </c>
      <c r="AA28" s="254"/>
      <c r="AB28" s="254"/>
      <c r="AC28" s="254"/>
      <c r="AD28" s="254" t="s">
        <v>242</v>
      </c>
      <c r="AE28" s="254"/>
      <c r="AF28" s="254"/>
      <c r="AG28" s="254"/>
      <c r="AH28" s="325"/>
      <c r="AI28" s="254" t="s">
        <v>235</v>
      </c>
      <c r="AJ28" s="254"/>
      <c r="AK28" s="254" t="s">
        <v>243</v>
      </c>
      <c r="AL28" s="254"/>
      <c r="AM28" s="254" t="s">
        <v>237</v>
      </c>
      <c r="AN28" s="254"/>
      <c r="AO28" s="255"/>
    </row>
    <row r="29" spans="1:46" ht="15" customHeight="1" x14ac:dyDescent="0.2">
      <c r="A29" s="254">
        <v>7</v>
      </c>
      <c r="B29" s="353"/>
      <c r="C29" s="354"/>
      <c r="D29" s="355"/>
      <c r="E29" s="356" t="str">
        <f>IF(AND(B29&lt;&gt;"",$H$16=DATA3!$AU$10),INDEX(DATA2!$C$101:$C$166,MATCH(B29,DATA2!$E$101:$E$166,0)),"")</f>
        <v/>
      </c>
      <c r="F29" s="357"/>
      <c r="G29" s="357"/>
      <c r="H29" s="357"/>
      <c r="I29" s="358"/>
      <c r="J29" s="257"/>
      <c r="K29" s="307" t="str">
        <f>IF(AND(B29&lt;&gt;"",$H$16=DATA3!$AU$10),INDEX(DATA2!$H$101:$H$166,MATCH($E29,DATA2!$C$101:$C$166,0)),"")</f>
        <v/>
      </c>
      <c r="L29" s="309"/>
      <c r="M29" s="310" t="str">
        <f>IF(AND($K29&lt;&gt;"",$H$16=DATA3!$AU$10),(INDEX(DATA2!$I$101:$J$199,MATCH($E29,DATA2!$C$101:$C$199,0),MATCH($F$15,DATA2!$I$3:$J$3,0))*(1+UP!$A$3)),"")</f>
        <v/>
      </c>
      <c r="N29" s="311"/>
      <c r="O29" s="307" t="str">
        <f t="shared" si="0"/>
        <v/>
      </c>
      <c r="P29" s="308"/>
      <c r="Q29" s="309"/>
      <c r="R29" s="301"/>
      <c r="S29" s="302"/>
      <c r="T29" s="302"/>
      <c r="U29" s="302"/>
      <c r="V29" s="302"/>
      <c r="W29" s="303"/>
      <c r="X29" s="241"/>
      <c r="Y29" s="254">
        <v>1</v>
      </c>
      <c r="Z29" s="326"/>
      <c r="AA29" s="327"/>
      <c r="AB29" s="328"/>
      <c r="AC29" s="329" t="str">
        <f>IF(AND(Z29&lt;&gt;"",$H$16=DATA3!$AU$10),INDEX(DATA2!$C$169:$C$199,MATCH(Z29,DATA2!$E$169:$E$199,0)),"")</f>
        <v/>
      </c>
      <c r="AD29" s="330"/>
      <c r="AE29" s="330"/>
      <c r="AF29" s="330"/>
      <c r="AG29" s="331"/>
      <c r="AH29" s="259"/>
      <c r="AI29" s="307" t="str">
        <f>IF(AND(Z29&lt;&gt;"",$H$16=DATA3!$AU$10),INDEX(DATA2!$H$169:$H$199,MATCH($AC29,DATA2!$C$169:$C$199,0)),"")</f>
        <v/>
      </c>
      <c r="AJ29" s="331" t="e">
        <f>IF(AND(AG29&lt;&gt;"",$H$16=#REF!),INDEX(DATA2!$O$1341:$O$1388,MATCH($T33,DATA2!$B$1341:$B$1388,0)),IF(AND(AG29&lt;&gt;"",$H$16=#REF!),INDEX(DATA2!$O$1292:$O$1340,MATCH($T33,DATA2!$B$1292:$B$1340,0)),IF(AND(AG29&lt;&gt;"",$H$16=#REF!),INDEX(DATA2!$O$1389:$O$1596,MATCH($T33,DATA2!$B$1389:$B$1596,0)),"")))</f>
        <v>#REF!</v>
      </c>
      <c r="AK29" s="307" t="str">
        <f>IF(AND($AC29&lt;&gt;"",$H$16=DATA3!$AU$10),(INDEX(DATA2!$I$169:$J$199,MATCH($AC29,DATA2!$C$169:$C$199,0),MATCH($F$15,DATA2!$I$3:$J$3,0))*(1+UP!$A$3)),"")</f>
        <v/>
      </c>
      <c r="AL29" s="309"/>
      <c r="AM29" s="307" t="str">
        <f t="shared" ref="AM29:AM32" si="1">IF($AH29&lt;&gt;"",$AK29*$AH29,"")</f>
        <v/>
      </c>
      <c r="AN29" s="308"/>
      <c r="AO29" s="309"/>
    </row>
    <row r="30" spans="1:46" ht="15" customHeight="1" x14ac:dyDescent="0.2">
      <c r="A30" s="254">
        <v>8</v>
      </c>
      <c r="B30" s="353"/>
      <c r="C30" s="354"/>
      <c r="D30" s="355"/>
      <c r="E30" s="356" t="str">
        <f>IF(AND(B30&lt;&gt;"",$H$16=DATA3!$AU$10),INDEX(DATA2!$C$101:$C$166,MATCH(B30,DATA2!$E$101:$E$166,0)),"")</f>
        <v/>
      </c>
      <c r="F30" s="357"/>
      <c r="G30" s="357"/>
      <c r="H30" s="357"/>
      <c r="I30" s="358"/>
      <c r="J30" s="257"/>
      <c r="K30" s="307" t="str">
        <f>IF(AND(B30&lt;&gt;"",$H$16=DATA3!$AU$10),INDEX(DATA2!$H$101:$H$166,MATCH($E30,DATA2!$C$101:$C$166,0)),"")</f>
        <v/>
      </c>
      <c r="L30" s="309"/>
      <c r="M30" s="310" t="str">
        <f>IF(AND($K30&lt;&gt;"",$H$16=DATA3!$AU$10),(INDEX(DATA2!$I$101:$J$199,MATCH($E30,DATA2!$C$101:$C$199,0),MATCH($F$15,DATA2!$I$3:$J$3,0))*(1+UP!$A$3)),"")</f>
        <v/>
      </c>
      <c r="N30" s="311"/>
      <c r="O30" s="307" t="str">
        <f t="shared" si="0"/>
        <v/>
      </c>
      <c r="P30" s="308"/>
      <c r="Q30" s="309"/>
      <c r="R30" s="301"/>
      <c r="S30" s="302"/>
      <c r="T30" s="302"/>
      <c r="U30" s="302"/>
      <c r="V30" s="302"/>
      <c r="W30" s="303"/>
      <c r="X30" s="241"/>
      <c r="Y30" s="254">
        <v>2</v>
      </c>
      <c r="Z30" s="326"/>
      <c r="AA30" s="327"/>
      <c r="AB30" s="328"/>
      <c r="AC30" s="329" t="str">
        <f>IF(AND(Z30&lt;&gt;"",$H$16=DATA3!$AU$10),INDEX(DATA2!$C$169:$C$199,MATCH(Z30,DATA2!$E$169:$E$199,0)),"")</f>
        <v/>
      </c>
      <c r="AD30" s="330"/>
      <c r="AE30" s="330"/>
      <c r="AF30" s="330"/>
      <c r="AG30" s="331"/>
      <c r="AH30" s="259"/>
      <c r="AI30" s="307" t="str">
        <f>IF(AND(Z30&lt;&gt;"",$H$16=DATA3!$AU$10),INDEX(DATA2!$H$169:$H$199,MATCH($AC30,DATA2!$C$169:$C$199,0)),"")</f>
        <v/>
      </c>
      <c r="AJ30" s="331" t="e">
        <f>IF(AND(AG30&lt;&gt;"",$H$16=#REF!),INDEX(DATA2!$O$1341:$O$1388,MATCH($T34,DATA2!$B$1341:$B$1388,0)),IF(AND(AG30&lt;&gt;"",$H$16=#REF!),INDEX(DATA2!$O$1292:$O$1340,MATCH($T34,DATA2!$B$1292:$B$1340,0)),IF(AND(AG30&lt;&gt;"",$H$16=#REF!),INDEX(DATA2!$O$1389:$O$1596,MATCH($T34,DATA2!$B$1389:$B$1596,0)),"")))</f>
        <v>#REF!</v>
      </c>
      <c r="AK30" s="307" t="str">
        <f>IF(AND($AC30&lt;&gt;"",$H$16=DATA3!$AU$10),(INDEX(DATA2!$I$169:$J$199,MATCH($AC30,DATA2!$C$169:$C$199,0),MATCH($F$15,DATA2!$I$3:$J$3,0))*(1+UP!$A$3)),"")</f>
        <v/>
      </c>
      <c r="AL30" s="309"/>
      <c r="AM30" s="307" t="str">
        <f t="shared" si="1"/>
        <v/>
      </c>
      <c r="AN30" s="308"/>
      <c r="AO30" s="309"/>
      <c r="AT30" s="258"/>
    </row>
    <row r="31" spans="1:46" ht="15" customHeight="1" x14ac:dyDescent="0.2">
      <c r="A31" s="254">
        <v>9</v>
      </c>
      <c r="B31" s="353"/>
      <c r="C31" s="354"/>
      <c r="D31" s="355"/>
      <c r="E31" s="356" t="str">
        <f>IF(AND(B31&lt;&gt;"",$H$16=DATA3!$AU$10),INDEX(DATA2!$C$101:$C$166,MATCH(B31,DATA2!$E$101:$E$166,0)),"")</f>
        <v/>
      </c>
      <c r="F31" s="357"/>
      <c r="G31" s="357"/>
      <c r="H31" s="357"/>
      <c r="I31" s="358"/>
      <c r="J31" s="257"/>
      <c r="K31" s="307" t="str">
        <f>IF(AND(B31&lt;&gt;"",$H$16=DATA3!$AU$10),INDEX(DATA2!$H$101:$H$166,MATCH($E31,DATA2!$C$101:$C$166,0)),"")</f>
        <v/>
      </c>
      <c r="L31" s="309"/>
      <c r="M31" s="310" t="str">
        <f>IF(AND($K31&lt;&gt;"",$H$16=DATA3!$AU$10),(INDEX(DATA2!$I$101:$J$199,MATCH($E31,DATA2!$C$101:$C$199,0),MATCH($F$15,DATA2!$I$3:$J$3,0))*(1+UP!$A$3)),"")</f>
        <v/>
      </c>
      <c r="N31" s="311"/>
      <c r="O31" s="307" t="str">
        <f t="shared" si="0"/>
        <v/>
      </c>
      <c r="P31" s="308"/>
      <c r="Q31" s="309"/>
      <c r="R31" s="301"/>
      <c r="S31" s="302"/>
      <c r="T31" s="302"/>
      <c r="U31" s="302"/>
      <c r="V31" s="302"/>
      <c r="W31" s="303"/>
      <c r="X31" s="241"/>
      <c r="Y31" s="254">
        <v>3</v>
      </c>
      <c r="Z31" s="352"/>
      <c r="AA31" s="327"/>
      <c r="AB31" s="328"/>
      <c r="AC31" s="329" t="str">
        <f>IF(AND(Z31&lt;&gt;"",$H$16=DATA3!$AU$10),INDEX(DATA2!$C$169:$C$199,MATCH(Z31,DATA2!$E$169:$E$199,0)),"")</f>
        <v/>
      </c>
      <c r="AD31" s="330"/>
      <c r="AE31" s="330"/>
      <c r="AF31" s="330"/>
      <c r="AG31" s="331"/>
      <c r="AH31" s="259"/>
      <c r="AI31" s="307" t="str">
        <f>IF(AND(Z31&lt;&gt;"",$H$16=DATA3!$AU$10),INDEX(DATA2!$H$169:$H$199,MATCH($AC31,DATA2!$C$169:$C$199,0)),"")</f>
        <v/>
      </c>
      <c r="AJ31" s="331" t="e">
        <f>IF(AND(AG31&lt;&gt;"",$H$16=#REF!),INDEX(DATA2!$O$1341:$O$1388,MATCH($T35,DATA2!$B$1341:$B$1388,0)),IF(AND(AG31&lt;&gt;"",$H$16=#REF!),INDEX(DATA2!$O$1292:$O$1340,MATCH($T35,DATA2!$B$1292:$B$1340,0)),IF(AND(AG31&lt;&gt;"",$H$16=#REF!),INDEX(DATA2!$O$1389:$O$1596,MATCH($T35,DATA2!$B$1389:$B$1596,0)),"")))</f>
        <v>#REF!</v>
      </c>
      <c r="AK31" s="307" t="str">
        <f>IF(AND($AC31&lt;&gt;"",$H$16=DATA3!$AU$10),(INDEX(DATA2!$I$169:$J$199,MATCH($AC31,DATA2!$C$169:$C$199,0),MATCH($F$15,DATA2!$I$3:$J$3,0))*(1+UP!$A$3)),"")</f>
        <v/>
      </c>
      <c r="AL31" s="309"/>
      <c r="AM31" s="307" t="str">
        <f t="shared" si="1"/>
        <v/>
      </c>
      <c r="AN31" s="308"/>
      <c r="AO31" s="309"/>
    </row>
    <row r="32" spans="1:46" ht="15" x14ac:dyDescent="0.2">
      <c r="A32" s="254">
        <v>10</v>
      </c>
      <c r="B32" s="353"/>
      <c r="C32" s="354"/>
      <c r="D32" s="355"/>
      <c r="E32" s="356" t="str">
        <f>IF(AND(B32&lt;&gt;"",$H$16=DATA3!$AU$10),INDEX(DATA2!$C$101:$C$166,MATCH(B32,DATA2!$E$101:$E$166,0)),"")</f>
        <v/>
      </c>
      <c r="F32" s="357"/>
      <c r="G32" s="357"/>
      <c r="H32" s="357"/>
      <c r="I32" s="358"/>
      <c r="J32" s="257"/>
      <c r="K32" s="307" t="str">
        <f>IF(AND(B32&lt;&gt;"",$H$16=DATA3!$AU$10),INDEX(DATA2!$H$101:$H$166,MATCH($E32,DATA2!$C$101:$C$166,0)),"")</f>
        <v/>
      </c>
      <c r="L32" s="309"/>
      <c r="M32" s="310" t="str">
        <f>IF(AND($K32&lt;&gt;"",$H$16=DATA3!$AU$10),(INDEX(DATA2!$I$101:$J$199,MATCH($E32,DATA2!$C$101:$C$199,0),MATCH($F$15,DATA2!$I$3:$J$3,0))*(1+UP!$A$3)),"")</f>
        <v/>
      </c>
      <c r="N32" s="311"/>
      <c r="O32" s="307" t="str">
        <f t="shared" si="0"/>
        <v/>
      </c>
      <c r="P32" s="308"/>
      <c r="Q32" s="309"/>
      <c r="R32" s="301"/>
      <c r="S32" s="302"/>
      <c r="T32" s="302"/>
      <c r="U32" s="302"/>
      <c r="V32" s="302"/>
      <c r="W32" s="303"/>
      <c r="X32" s="241"/>
      <c r="Y32" s="254">
        <v>4</v>
      </c>
      <c r="Z32" s="352"/>
      <c r="AA32" s="327"/>
      <c r="AB32" s="328"/>
      <c r="AC32" s="329" t="str">
        <f>IF(AND(Z32&lt;&gt;"",$H$16=DATA3!$AU$10),INDEX(DATA2!$C$169:$C$199,MATCH(Z32,DATA2!$E$169:$E$199,0)),"")</f>
        <v/>
      </c>
      <c r="AD32" s="330"/>
      <c r="AE32" s="330"/>
      <c r="AF32" s="330"/>
      <c r="AG32" s="331"/>
      <c r="AH32" s="259"/>
      <c r="AI32" s="307" t="str">
        <f>IF(AND(Z32&lt;&gt;"",$H$16=DATA3!$AU$10),INDEX(DATA2!$H$169:$H$199,MATCH($AC32,DATA2!$C$169:$C$199,0)),"")</f>
        <v/>
      </c>
      <c r="AJ32" s="331" t="e">
        <f>IF(AND(AG32&lt;&gt;"",$H$16=#REF!),INDEX(DATA2!$O$1341:$O$1388,MATCH($T36,DATA2!$B$1341:$B$1388,0)),IF(AND(AG32&lt;&gt;"",$H$16=#REF!),INDEX(DATA2!$O$1292:$O$1340,MATCH($T36,DATA2!$B$1292:$B$1340,0)),IF(AND(AG32&lt;&gt;"",$H$16=#REF!),INDEX(DATA2!$O$1389:$O$1596,MATCH($T36,DATA2!$B$1389:$B$1596,0)),"")))</f>
        <v>#REF!</v>
      </c>
      <c r="AK32" s="307" t="str">
        <f>IF(AND($AC32&lt;&gt;"",$H$16=DATA3!$AU$10),(INDEX(DATA2!$I$169:$J$199,MATCH($AC32,DATA2!$C$169:$C$199,0),MATCH($F$15,DATA2!$I$3:$J$3,0))*(1+UP!$A$3)),"")</f>
        <v/>
      </c>
      <c r="AL32" s="309"/>
      <c r="AM32" s="307" t="str">
        <f t="shared" si="1"/>
        <v/>
      </c>
      <c r="AN32" s="308"/>
      <c r="AO32" s="309"/>
    </row>
    <row r="33" spans="1:41" ht="15" x14ac:dyDescent="0.2">
      <c r="A33" s="254">
        <v>11</v>
      </c>
      <c r="B33" s="353"/>
      <c r="C33" s="354"/>
      <c r="D33" s="355"/>
      <c r="E33" s="356" t="str">
        <f>IF(AND(B33&lt;&gt;"",$H$16=DATA3!$AU$10),INDEX(DATA2!$C$101:$C$166,MATCH(B33,DATA2!$E$101:$E$166,0)),"")</f>
        <v/>
      </c>
      <c r="F33" s="357"/>
      <c r="G33" s="357"/>
      <c r="H33" s="357"/>
      <c r="I33" s="358"/>
      <c r="J33" s="257"/>
      <c r="K33" s="307" t="str">
        <f>IF(AND(B33&lt;&gt;"",$H$16=DATA3!$AU$10),INDEX(DATA2!$H$101:$H$166,MATCH($E33,DATA2!$C$101:$C$166,0)),"")</f>
        <v/>
      </c>
      <c r="L33" s="309"/>
      <c r="M33" s="310" t="str">
        <f>IF(AND($K33&lt;&gt;"",$H$16=DATA3!$AU$10),(INDEX(DATA2!$I$101:$J$199,MATCH($E33,DATA2!$C$101:$C$199,0),MATCH($F$15,DATA2!$I$3:$J$3,0))*(1+UP!$A$3)),"")</f>
        <v/>
      </c>
      <c r="N33" s="311"/>
      <c r="O33" s="307" t="str">
        <f t="shared" si="0"/>
        <v/>
      </c>
      <c r="P33" s="308"/>
      <c r="Q33" s="309"/>
      <c r="R33" s="301"/>
      <c r="S33" s="302"/>
      <c r="T33" s="302"/>
      <c r="U33" s="302"/>
      <c r="V33" s="302"/>
      <c r="W33" s="303"/>
      <c r="X33" s="241"/>
      <c r="Y33" s="254">
        <v>5</v>
      </c>
      <c r="Z33" s="352"/>
      <c r="AA33" s="327"/>
      <c r="AB33" s="328"/>
      <c r="AC33" s="329" t="str">
        <f>IF(AND(Z33&lt;&gt;"",$H$16=DATA3!$AU$10),INDEX(DATA2!$C$169:$C$199,MATCH(Z33,DATA2!$E$169:$E$199,0)),"")</f>
        <v/>
      </c>
      <c r="AD33" s="330"/>
      <c r="AE33" s="330"/>
      <c r="AF33" s="330"/>
      <c r="AG33" s="331"/>
      <c r="AH33" s="259"/>
      <c r="AI33" s="307" t="str">
        <f>IF(AND(Z33&lt;&gt;"",$H$16=DATA3!$AU$10),INDEX(DATA2!$H$169:$H$199,MATCH($AC33,DATA2!$C$169:$C$199,0)),"")</f>
        <v/>
      </c>
      <c r="AJ33" s="331" t="e">
        <f>IF(AND(AG33&lt;&gt;"",$H$16=#REF!),INDEX(DATA2!$O$1341:$O$1388,MATCH($T37,DATA2!$B$1341:$B$1388,0)),IF(AND(AG33&lt;&gt;"",$H$16=#REF!),INDEX(DATA2!$O$1292:$O$1340,MATCH($T37,DATA2!$B$1292:$B$1340,0)),IF(AND(AG33&lt;&gt;"",$H$16=#REF!),INDEX(DATA2!$O$1389:$O$1596,MATCH($T37,DATA2!$B$1389:$B$1596,0)),"")))</f>
        <v>#REF!</v>
      </c>
      <c r="AK33" s="307" t="str">
        <f>IF(AND($AC33&lt;&gt;"",$H$16=DATA3!$AU$10),(INDEX(DATA2!$I$169:$J$199,MATCH($AC33,DATA2!$C$169:$C$199,0),MATCH($F$15,DATA2!$I$3:$J$3,0))*(1+UP!$A$3)),"")</f>
        <v/>
      </c>
      <c r="AL33" s="309"/>
      <c r="AM33" s="307" t="str">
        <f t="shared" ref="AM33:AM53" si="2">IF($AH33&lt;&gt;"",$AK33*$AH33,"")</f>
        <v/>
      </c>
      <c r="AN33" s="308"/>
      <c r="AO33" s="309"/>
    </row>
    <row r="34" spans="1:41" ht="15" x14ac:dyDescent="0.2">
      <c r="A34" s="254">
        <v>12</v>
      </c>
      <c r="B34" s="353"/>
      <c r="C34" s="354"/>
      <c r="D34" s="355"/>
      <c r="E34" s="356" t="str">
        <f>IF(AND(B34&lt;&gt;"",$H$16=DATA3!$AU$10),INDEX(DATA2!$C$101:$C$166,MATCH(B34,DATA2!$E$101:$E$166,0)),"")</f>
        <v/>
      </c>
      <c r="F34" s="357"/>
      <c r="G34" s="357"/>
      <c r="H34" s="357"/>
      <c r="I34" s="358"/>
      <c r="J34" s="257"/>
      <c r="K34" s="307" t="str">
        <f>IF(AND(B34&lt;&gt;"",$H$16=DATA3!$AU$10),INDEX(DATA2!$H$101:$H$166,MATCH($E34,DATA2!$C$101:$C$166,0)),"")</f>
        <v/>
      </c>
      <c r="L34" s="309"/>
      <c r="M34" s="310" t="str">
        <f>IF(AND($K34&lt;&gt;"",$H$16=DATA3!$AU$10),(INDEX(DATA2!$I$101:$J$199,MATCH($E34,DATA2!$C$101:$C$199,0),MATCH($F$15,DATA2!$I$3:$J$3,0))*(1+UP!$A$3)),"")</f>
        <v/>
      </c>
      <c r="N34" s="311"/>
      <c r="O34" s="307" t="str">
        <f t="shared" si="0"/>
        <v/>
      </c>
      <c r="P34" s="308"/>
      <c r="Q34" s="309"/>
      <c r="R34" s="301"/>
      <c r="S34" s="302"/>
      <c r="T34" s="302"/>
      <c r="U34" s="302"/>
      <c r="V34" s="302"/>
      <c r="W34" s="303"/>
      <c r="X34" s="241"/>
      <c r="Y34" s="254">
        <v>6</v>
      </c>
      <c r="Z34" s="334"/>
      <c r="AA34" s="327"/>
      <c r="AB34" s="328"/>
      <c r="AC34" s="329" t="str">
        <f>IF(AND(Z34&lt;&gt;"",$H$16=DATA3!$AU$10),INDEX(DATA2!$C$169:$C$199,MATCH(Z34,DATA2!$E$169:$E$199,0)),"")</f>
        <v/>
      </c>
      <c r="AD34" s="330"/>
      <c r="AE34" s="330"/>
      <c r="AF34" s="330"/>
      <c r="AG34" s="331"/>
      <c r="AH34" s="259"/>
      <c r="AI34" s="307" t="str">
        <f>IF(AND(Z34&lt;&gt;"",$H$16=DATA3!$AU$10),INDEX(DATA2!$H$169:$H$199,MATCH($AC34,DATA2!$C$169:$C$199,0)),"")</f>
        <v/>
      </c>
      <c r="AJ34" s="331" t="e">
        <f>IF(AND(AG34&lt;&gt;"",$H$16=#REF!),INDEX(DATA2!$O$1341:$O$1388,MATCH($T38,DATA2!$B$1341:$B$1388,0)),IF(AND(AG34&lt;&gt;"",$H$16=#REF!),INDEX(DATA2!$O$1292:$O$1340,MATCH($T38,DATA2!$B$1292:$B$1340,0)),IF(AND(AG34&lt;&gt;"",$H$16=#REF!),INDEX(DATA2!$O$1389:$O$1596,MATCH($T38,DATA2!$B$1389:$B$1596,0)),"")))</f>
        <v>#REF!</v>
      </c>
      <c r="AK34" s="307" t="str">
        <f>IF(AND($AC34&lt;&gt;"",$H$16=DATA3!$AU$10),(INDEX(DATA2!$I$169:$J$199,MATCH($AC34,DATA2!$C$169:$C$199,0),MATCH($F$15,DATA2!$I$3:$J$3,0))*(1+UP!$A$3)),"")</f>
        <v/>
      </c>
      <c r="AL34" s="309"/>
      <c r="AM34" s="307" t="str">
        <f t="shared" si="2"/>
        <v/>
      </c>
      <c r="AN34" s="308"/>
      <c r="AO34" s="309"/>
    </row>
    <row r="35" spans="1:41" ht="15" x14ac:dyDescent="0.2">
      <c r="A35" s="254">
        <v>13</v>
      </c>
      <c r="B35" s="353"/>
      <c r="C35" s="354"/>
      <c r="D35" s="355"/>
      <c r="E35" s="356" t="str">
        <f>IF(AND(B35&lt;&gt;"",$H$16=DATA3!$AU$10),INDEX(DATA2!$C$101:$C$166,MATCH(B35,DATA2!$E$101:$E$166,0)),"")</f>
        <v/>
      </c>
      <c r="F35" s="357"/>
      <c r="G35" s="357"/>
      <c r="H35" s="357"/>
      <c r="I35" s="358"/>
      <c r="J35" s="257"/>
      <c r="K35" s="307" t="str">
        <f>IF(AND(B35&lt;&gt;"",$H$16=DATA3!$AU$10),INDEX(DATA2!$H$101:$H$166,MATCH($E35,DATA2!$C$101:$C$166,0)),"")</f>
        <v/>
      </c>
      <c r="L35" s="309"/>
      <c r="M35" s="310" t="str">
        <f>IF(AND($K35&lt;&gt;"",$H$16=DATA3!$AU$10),(INDEX(DATA2!$I$101:$J$199,MATCH($E35,DATA2!$C$101:$C$199,0),MATCH($F$15,DATA2!$I$3:$J$3,0))*(1+UP!$A$3)),"")</f>
        <v/>
      </c>
      <c r="N35" s="311"/>
      <c r="O35" s="307" t="str">
        <f t="shared" si="0"/>
        <v/>
      </c>
      <c r="P35" s="308"/>
      <c r="Q35" s="309"/>
      <c r="R35" s="301"/>
      <c r="S35" s="302"/>
      <c r="T35" s="302"/>
      <c r="U35" s="302"/>
      <c r="V35" s="302"/>
      <c r="W35" s="303"/>
      <c r="X35" s="241"/>
      <c r="Y35" s="254">
        <v>7</v>
      </c>
      <c r="Z35" s="334"/>
      <c r="AA35" s="327"/>
      <c r="AB35" s="328"/>
      <c r="AC35" s="329" t="str">
        <f>IF(AND(Z35&lt;&gt;"",$H$16=DATA3!$AU$10),INDEX(DATA2!$C$169:$C$199,MATCH(Z35,DATA2!$E$169:$E$199,0)),"")</f>
        <v/>
      </c>
      <c r="AD35" s="330"/>
      <c r="AE35" s="330"/>
      <c r="AF35" s="330"/>
      <c r="AG35" s="331"/>
      <c r="AH35" s="259"/>
      <c r="AI35" s="307" t="str">
        <f>IF(AND(Z35&lt;&gt;"",$H$16=DATA3!$AU$10),INDEX(DATA2!$H$169:$H$199,MATCH($AC35,DATA2!$C$169:$C$199,0)),"")</f>
        <v/>
      </c>
      <c r="AJ35" s="331" t="e">
        <f>IF(AND(AG35&lt;&gt;"",$H$16=#REF!),INDEX(DATA2!$O$1341:$O$1388,MATCH($T39,DATA2!$B$1341:$B$1388,0)),IF(AND(AG35&lt;&gt;"",$H$16=#REF!),INDEX(DATA2!$O$1292:$O$1340,MATCH($T39,DATA2!$B$1292:$B$1340,0)),IF(AND(AG35&lt;&gt;"",$H$16=#REF!),INDEX(DATA2!$O$1389:$O$1596,MATCH($T39,DATA2!$B$1389:$B$1596,0)),"")))</f>
        <v>#REF!</v>
      </c>
      <c r="AK35" s="307" t="str">
        <f>IF(AND($AC35&lt;&gt;"",$H$16=DATA3!$AU$10),(INDEX(DATA2!$I$169:$J$199,MATCH($AC35,DATA2!$C$169:$C$199,0),MATCH($F$15,DATA2!$I$3:$J$3,0))*(1+UP!$A$3)),"")</f>
        <v/>
      </c>
      <c r="AL35" s="309"/>
      <c r="AM35" s="307" t="str">
        <f t="shared" si="2"/>
        <v/>
      </c>
      <c r="AN35" s="308"/>
      <c r="AO35" s="309"/>
    </row>
    <row r="36" spans="1:41" ht="15" x14ac:dyDescent="0.2">
      <c r="A36" s="254">
        <v>14</v>
      </c>
      <c r="B36" s="353"/>
      <c r="C36" s="354"/>
      <c r="D36" s="355"/>
      <c r="E36" s="356" t="str">
        <f>IF(AND(B36&lt;&gt;"",$H$16=DATA3!$AU$10),INDEX(DATA2!$C$101:$C$166,MATCH(B36,DATA2!$E$101:$E$166,0)),"")</f>
        <v/>
      </c>
      <c r="F36" s="357"/>
      <c r="G36" s="357"/>
      <c r="H36" s="357"/>
      <c r="I36" s="358"/>
      <c r="J36" s="257"/>
      <c r="K36" s="307" t="str">
        <f>IF(AND(B36&lt;&gt;"",$H$16=DATA3!$AU$10),INDEX(DATA2!$H$101:$H$166,MATCH($E36,DATA2!$C$101:$C$166,0)),"")</f>
        <v/>
      </c>
      <c r="L36" s="309"/>
      <c r="M36" s="310" t="str">
        <f>IF(AND($K36&lt;&gt;"",$H$16=DATA3!$AU$10),(INDEX(DATA2!$I$101:$J$199,MATCH($E36,DATA2!$C$101:$C$199,0),MATCH($F$15,DATA2!$I$3:$J$3,0))*(1+UP!$A$3)),"")</f>
        <v/>
      </c>
      <c r="N36" s="311"/>
      <c r="O36" s="307" t="str">
        <f t="shared" si="0"/>
        <v/>
      </c>
      <c r="P36" s="308"/>
      <c r="Q36" s="309"/>
      <c r="R36" s="301"/>
      <c r="S36" s="302"/>
      <c r="T36" s="302"/>
      <c r="U36" s="302"/>
      <c r="V36" s="302"/>
      <c r="W36" s="303"/>
      <c r="X36" s="241"/>
      <c r="Y36" s="254">
        <v>8</v>
      </c>
      <c r="Z36" s="334"/>
      <c r="AA36" s="327"/>
      <c r="AB36" s="328"/>
      <c r="AC36" s="329" t="str">
        <f>IF(AND(Z36&lt;&gt;"",$H$16=DATA3!$AU$10),INDEX(DATA2!$C$169:$C$199,MATCH(Z36,DATA2!$E$169:$E$199,0)),"")</f>
        <v/>
      </c>
      <c r="AD36" s="330"/>
      <c r="AE36" s="330"/>
      <c r="AF36" s="330"/>
      <c r="AG36" s="331"/>
      <c r="AH36" s="259"/>
      <c r="AI36" s="307" t="str">
        <f>IF(AND(Z36&lt;&gt;"",$H$16=DATA3!$AU$10),INDEX(DATA2!$H$169:$H$199,MATCH($AC36,DATA2!$C$169:$C$199,0)),"")</f>
        <v/>
      </c>
      <c r="AJ36" s="331" t="e">
        <f>IF(AND(AG36&lt;&gt;"",$H$16=#REF!),INDEX(DATA2!$O$1341:$O$1388,MATCH($T40,DATA2!$B$1341:$B$1388,0)),IF(AND(AG36&lt;&gt;"",$H$16=#REF!),INDEX(DATA2!$O$1292:$O$1340,MATCH($T40,DATA2!$B$1292:$B$1340,0)),IF(AND(AG36&lt;&gt;"",$H$16=#REF!),INDEX(DATA2!$O$1389:$O$1596,MATCH($T40,DATA2!$B$1389:$B$1596,0)),"")))</f>
        <v>#REF!</v>
      </c>
      <c r="AK36" s="307" t="str">
        <f>IF(AND($AC36&lt;&gt;"",$H$16=DATA3!$AU$10),(INDEX(DATA2!$I$169:$J$199,MATCH($AC36,DATA2!$C$169:$C$199,0),MATCH($F$15,DATA2!$I$3:$J$3,0))*(1+UP!$A$3)),"")</f>
        <v/>
      </c>
      <c r="AL36" s="309"/>
      <c r="AM36" s="307" t="str">
        <f t="shared" si="2"/>
        <v/>
      </c>
      <c r="AN36" s="308"/>
      <c r="AO36" s="309"/>
    </row>
    <row r="37" spans="1:41" ht="15" x14ac:dyDescent="0.2">
      <c r="A37" s="254">
        <v>15</v>
      </c>
      <c r="B37" s="353"/>
      <c r="C37" s="354"/>
      <c r="D37" s="355"/>
      <c r="E37" s="356" t="str">
        <f>IF(AND(B37&lt;&gt;"",$H$16=DATA3!$AU$10),INDEX(DATA2!$C$101:$C$166,MATCH(B37,DATA2!$E$101:$E$166,0)),"")</f>
        <v/>
      </c>
      <c r="F37" s="357"/>
      <c r="G37" s="357"/>
      <c r="H37" s="357"/>
      <c r="I37" s="358"/>
      <c r="J37" s="257"/>
      <c r="K37" s="307" t="str">
        <f>IF(AND(B37&lt;&gt;"",$H$16=DATA3!$AU$10),INDEX(DATA2!$H$101:$H$166,MATCH($E37,DATA2!$C$101:$C$166,0)),"")</f>
        <v/>
      </c>
      <c r="L37" s="309"/>
      <c r="M37" s="310" t="str">
        <f>IF(AND($K37&lt;&gt;"",$H$16=DATA3!$AU$10),(INDEX(DATA2!$I$101:$J$199,MATCH($E37,DATA2!$C$101:$C$199,0),MATCH($F$15,DATA2!$I$3:$J$3,0))*(1+UP!$A$3)),"")</f>
        <v/>
      </c>
      <c r="N37" s="311"/>
      <c r="O37" s="307" t="str">
        <f t="shared" si="0"/>
        <v/>
      </c>
      <c r="P37" s="308"/>
      <c r="Q37" s="309"/>
      <c r="R37" s="301"/>
      <c r="S37" s="302"/>
      <c r="T37" s="302"/>
      <c r="U37" s="302"/>
      <c r="V37" s="302"/>
      <c r="W37" s="303"/>
      <c r="X37" s="241"/>
      <c r="Y37" s="254">
        <v>9</v>
      </c>
      <c r="Z37" s="334"/>
      <c r="AA37" s="327"/>
      <c r="AB37" s="328"/>
      <c r="AC37" s="329" t="str">
        <f>IF(AND(Z37&lt;&gt;"",$H$16=DATA3!$AU$10),INDEX(DATA2!$C$169:$C$199,MATCH(Z37,DATA2!$E$169:$E$199,0)),"")</f>
        <v/>
      </c>
      <c r="AD37" s="330"/>
      <c r="AE37" s="330"/>
      <c r="AF37" s="330"/>
      <c r="AG37" s="331"/>
      <c r="AH37" s="259"/>
      <c r="AI37" s="307" t="str">
        <f>IF(AND(Z37&lt;&gt;"",$H$16=DATA3!$AU$10),INDEX(DATA2!$H$169:$H$199,MATCH($AC37,DATA2!$C$169:$C$199,0)),"")</f>
        <v/>
      </c>
      <c r="AJ37" s="331" t="e">
        <f>IF(AND(AG37&lt;&gt;"",$H$16=#REF!),INDEX(DATA2!$O$1341:$O$1388,MATCH($T41,DATA2!$B$1341:$B$1388,0)),IF(AND(AG37&lt;&gt;"",$H$16=#REF!),INDEX(DATA2!$O$1292:$O$1340,MATCH($T41,DATA2!$B$1292:$B$1340,0)),IF(AND(AG37&lt;&gt;"",$H$16=#REF!),INDEX(DATA2!$O$1389:$O$1596,MATCH($T41,DATA2!$B$1389:$B$1596,0)),"")))</f>
        <v>#REF!</v>
      </c>
      <c r="AK37" s="307" t="str">
        <f>IF(AND($AC37&lt;&gt;"",$H$16=DATA3!$AU$10),(INDEX(DATA2!$I$169:$J$199,MATCH($AC37,DATA2!$C$169:$C$199,0),MATCH($F$15,DATA2!$I$3:$J$3,0))*(1+UP!$A$3)),"")</f>
        <v/>
      </c>
      <c r="AL37" s="309"/>
      <c r="AM37" s="307" t="str">
        <f t="shared" si="2"/>
        <v/>
      </c>
      <c r="AN37" s="308"/>
      <c r="AO37" s="309"/>
    </row>
    <row r="38" spans="1:41" ht="15" x14ac:dyDescent="0.2">
      <c r="A38" s="254">
        <v>16</v>
      </c>
      <c r="B38" s="353"/>
      <c r="C38" s="354"/>
      <c r="D38" s="355"/>
      <c r="E38" s="356" t="str">
        <f>IF(AND(B38&lt;&gt;"",$H$16=DATA3!$AU$10),INDEX(DATA2!$C$101:$C$166,MATCH(B38,DATA2!$E$101:$E$166,0)),"")</f>
        <v/>
      </c>
      <c r="F38" s="357"/>
      <c r="G38" s="357"/>
      <c r="H38" s="357"/>
      <c r="I38" s="358"/>
      <c r="J38" s="257"/>
      <c r="K38" s="307" t="str">
        <f>IF(AND(B38&lt;&gt;"",$H$16=DATA3!$AU$10),INDEX(DATA2!$H$101:$H$166,MATCH($E38,DATA2!$C$101:$C$166,0)),"")</f>
        <v/>
      </c>
      <c r="L38" s="309"/>
      <c r="M38" s="310" t="str">
        <f>IF(AND($K38&lt;&gt;"",$H$16=DATA3!$AU$10),(INDEX(DATA2!$I$101:$J$199,MATCH($E38,DATA2!$C$101:$C$199,0),MATCH($F$15,DATA2!$I$3:$J$3,0))*(1+UP!$A$3)),"")</f>
        <v/>
      </c>
      <c r="N38" s="311"/>
      <c r="O38" s="307" t="str">
        <f t="shared" si="0"/>
        <v/>
      </c>
      <c r="P38" s="308"/>
      <c r="Q38" s="309"/>
      <c r="R38" s="301"/>
      <c r="S38" s="302"/>
      <c r="T38" s="302"/>
      <c r="U38" s="302"/>
      <c r="V38" s="302"/>
      <c r="W38" s="303"/>
      <c r="X38" s="241"/>
      <c r="Y38" s="254">
        <v>10</v>
      </c>
      <c r="Z38" s="334"/>
      <c r="AA38" s="327"/>
      <c r="AB38" s="328"/>
      <c r="AC38" s="329" t="str">
        <f>IF(AND(Z38&lt;&gt;"",$H$16=DATA3!$AU$10),INDEX(DATA2!$C$169:$C$199,MATCH(Z38,DATA2!$E$169:$E$199,0)),"")</f>
        <v/>
      </c>
      <c r="AD38" s="330"/>
      <c r="AE38" s="330"/>
      <c r="AF38" s="330"/>
      <c r="AG38" s="331"/>
      <c r="AH38" s="259"/>
      <c r="AI38" s="307" t="str">
        <f>IF(AND(Z38&lt;&gt;"",$H$16=DATA3!$AU$10),INDEX(DATA2!$H$169:$H$199,MATCH($AC38,DATA2!$C$169:$C$199,0)),"")</f>
        <v/>
      </c>
      <c r="AJ38" s="331" t="e">
        <f>IF(AND(AG38&lt;&gt;"",$H$16=#REF!),INDEX(DATA2!$O$1341:$O$1388,MATCH($T42,DATA2!$B$1341:$B$1388,0)),IF(AND(AG38&lt;&gt;"",$H$16=#REF!),INDEX(DATA2!$O$1292:$O$1340,MATCH($T42,DATA2!$B$1292:$B$1340,0)),IF(AND(AG38&lt;&gt;"",$H$16=#REF!),INDEX(DATA2!$O$1389:$O$1596,MATCH($T42,DATA2!$B$1389:$B$1596,0)),"")))</f>
        <v>#REF!</v>
      </c>
      <c r="AK38" s="307" t="str">
        <f>IF(AND($AC38&lt;&gt;"",$H$16=DATA3!$AU$10),(INDEX(DATA2!$I$169:$J$199,MATCH($AC38,DATA2!$C$169:$C$199,0),MATCH($F$15,DATA2!$I$3:$J$3,0))*(1+UP!$A$3)),"")</f>
        <v/>
      </c>
      <c r="AL38" s="309"/>
      <c r="AM38" s="307" t="str">
        <f t="shared" si="2"/>
        <v/>
      </c>
      <c r="AN38" s="308"/>
      <c r="AO38" s="309"/>
    </row>
    <row r="39" spans="1:41" ht="15" x14ac:dyDescent="0.2">
      <c r="A39" s="254">
        <v>17</v>
      </c>
      <c r="B39" s="353"/>
      <c r="C39" s="354"/>
      <c r="D39" s="355"/>
      <c r="E39" s="356" t="str">
        <f>IF(AND(B39&lt;&gt;"",$H$16=DATA3!$AU$10),INDEX(DATA2!$C$101:$C$166,MATCH(B39,DATA2!$E$101:$E$166,0)),"")</f>
        <v/>
      </c>
      <c r="F39" s="357"/>
      <c r="G39" s="357"/>
      <c r="H39" s="357"/>
      <c r="I39" s="358"/>
      <c r="J39" s="257"/>
      <c r="K39" s="307" t="str">
        <f>IF(AND(B39&lt;&gt;"",$H$16=DATA3!$AU$10),INDEX(DATA2!$H$101:$H$166,MATCH($E39,DATA2!$C$101:$C$166,0)),"")</f>
        <v/>
      </c>
      <c r="L39" s="309"/>
      <c r="M39" s="310" t="str">
        <f>IF(AND($K39&lt;&gt;"",$H$16=DATA3!$AU$10),(INDEX(DATA2!$I$101:$J$199,MATCH($E39,DATA2!$C$101:$C$199,0),MATCH($F$15,DATA2!$I$3:$J$3,0))*(1+UP!$A$3)),"")</f>
        <v/>
      </c>
      <c r="N39" s="311"/>
      <c r="O39" s="307" t="str">
        <f t="shared" si="0"/>
        <v/>
      </c>
      <c r="P39" s="308"/>
      <c r="Q39" s="309"/>
      <c r="R39" s="301"/>
      <c r="S39" s="302"/>
      <c r="T39" s="302"/>
      <c r="U39" s="302"/>
      <c r="V39" s="302"/>
      <c r="W39" s="303"/>
      <c r="X39" s="241"/>
      <c r="Y39" s="254">
        <v>11</v>
      </c>
      <c r="Z39" s="334"/>
      <c r="AA39" s="327"/>
      <c r="AB39" s="328"/>
      <c r="AC39" s="329" t="str">
        <f>IF(AND(Z39&lt;&gt;"",$H$16=DATA3!$AU$10),INDEX(DATA2!$C$169:$C$199,MATCH(Z39,DATA2!$E$169:$E$199,0)),"")</f>
        <v/>
      </c>
      <c r="AD39" s="330"/>
      <c r="AE39" s="330"/>
      <c r="AF39" s="330"/>
      <c r="AG39" s="331"/>
      <c r="AH39" s="259"/>
      <c r="AI39" s="307" t="str">
        <f>IF(AND(Z39&lt;&gt;"",$H$16=DATA3!$AU$10),INDEX(DATA2!$H$169:$H$199,MATCH($AC39,DATA2!$C$169:$C$199,0)),"")</f>
        <v/>
      </c>
      <c r="AJ39" s="331" t="e">
        <f>IF(AND(AG39&lt;&gt;"",$H$16=#REF!),INDEX(DATA2!$O$1341:$O$1388,MATCH($T43,DATA2!$B$1341:$B$1388,0)),IF(AND(AG39&lt;&gt;"",$H$16=#REF!),INDEX(DATA2!$O$1292:$O$1340,MATCH($T43,DATA2!$B$1292:$B$1340,0)),IF(AND(AG39&lt;&gt;"",$H$16=#REF!),INDEX(DATA2!$O$1389:$O$1596,MATCH($T43,DATA2!$B$1389:$B$1596,0)),"")))</f>
        <v>#REF!</v>
      </c>
      <c r="AK39" s="307" t="str">
        <f>IF(AND($AC39&lt;&gt;"",$H$16=DATA3!$AU$10),(INDEX(DATA2!$I$169:$J$199,MATCH($AC39,DATA2!$C$169:$C$199,0),MATCH($F$15,DATA2!$I$3:$J$3,0))*(1+UP!$A$3)),"")</f>
        <v/>
      </c>
      <c r="AL39" s="309"/>
      <c r="AM39" s="307" t="str">
        <f t="shared" si="2"/>
        <v/>
      </c>
      <c r="AN39" s="308"/>
      <c r="AO39" s="309"/>
    </row>
    <row r="40" spans="1:41" ht="15" x14ac:dyDescent="0.2">
      <c r="A40" s="254">
        <v>18</v>
      </c>
      <c r="B40" s="353"/>
      <c r="C40" s="354"/>
      <c r="D40" s="355"/>
      <c r="E40" s="356" t="str">
        <f>IF(AND(B40&lt;&gt;"",$H$16=DATA3!$AU$10),INDEX(DATA2!$C$101:$C$166,MATCH(B40,DATA2!$E$101:$E$166,0)),"")</f>
        <v/>
      </c>
      <c r="F40" s="357"/>
      <c r="G40" s="357"/>
      <c r="H40" s="357"/>
      <c r="I40" s="358"/>
      <c r="J40" s="257"/>
      <c r="K40" s="307" t="str">
        <f>IF(AND(B40&lt;&gt;"",$H$16=DATA3!$AU$10),INDEX(DATA2!$H$101:$H$166,MATCH($E40,DATA2!$C$101:$C$166,0)),"")</f>
        <v/>
      </c>
      <c r="L40" s="309"/>
      <c r="M40" s="310" t="str">
        <f>IF(AND($K40&lt;&gt;"",$H$16=DATA3!$AU$10),(INDEX(DATA2!$I$101:$J$199,MATCH($E40,DATA2!$C$101:$C$199,0),MATCH($F$15,DATA2!$I$3:$J$3,0))*(1+UP!$A$3)),"")</f>
        <v/>
      </c>
      <c r="N40" s="311"/>
      <c r="O40" s="307" t="str">
        <f t="shared" si="0"/>
        <v/>
      </c>
      <c r="P40" s="308"/>
      <c r="Q40" s="309"/>
      <c r="R40" s="301"/>
      <c r="S40" s="302"/>
      <c r="T40" s="302"/>
      <c r="U40" s="302"/>
      <c r="V40" s="302"/>
      <c r="W40" s="303"/>
      <c r="X40" s="241"/>
      <c r="Y40" s="254">
        <v>12</v>
      </c>
      <c r="Z40" s="334"/>
      <c r="AA40" s="327"/>
      <c r="AB40" s="328"/>
      <c r="AC40" s="329" t="str">
        <f>IF(AND(Z40&lt;&gt;"",$H$16=DATA3!$AU$10),INDEX(DATA2!$C$169:$C$199,MATCH(Z40,DATA2!$E$169:$E$199,0)),"")</f>
        <v/>
      </c>
      <c r="AD40" s="330"/>
      <c r="AE40" s="330"/>
      <c r="AF40" s="330"/>
      <c r="AG40" s="331"/>
      <c r="AH40" s="259"/>
      <c r="AI40" s="307" t="str">
        <f>IF(AND(Z40&lt;&gt;"",$H$16=DATA3!$AU$10),INDEX(DATA2!$H$169:$H$199,MATCH($AC40,DATA2!$C$169:$C$199,0)),"")</f>
        <v/>
      </c>
      <c r="AJ40" s="331" t="e">
        <f>IF(AND(AG40&lt;&gt;"",$H$16=#REF!),INDEX(DATA2!$O$1341:$O$1388,MATCH($T44,DATA2!$B$1341:$B$1388,0)),IF(AND(AG40&lt;&gt;"",$H$16=#REF!),INDEX(DATA2!$O$1292:$O$1340,MATCH($T44,DATA2!$B$1292:$B$1340,0)),IF(AND(AG40&lt;&gt;"",$H$16=#REF!),INDEX(DATA2!$O$1389:$O$1596,MATCH($T44,DATA2!$B$1389:$B$1596,0)),"")))</f>
        <v>#REF!</v>
      </c>
      <c r="AK40" s="307" t="str">
        <f>IF(AND($AC40&lt;&gt;"",$H$16=DATA3!$AU$10),(INDEX(DATA2!$I$169:$J$199,MATCH($AC40,DATA2!$C$169:$C$199,0),MATCH($F$15,DATA2!$I$3:$J$3,0))*(1+UP!$A$3)),"")</f>
        <v/>
      </c>
      <c r="AL40" s="309"/>
      <c r="AM40" s="346" t="str">
        <f t="shared" si="2"/>
        <v/>
      </c>
      <c r="AN40" s="347"/>
      <c r="AO40" s="348"/>
    </row>
    <row r="41" spans="1:41" ht="15" x14ac:dyDescent="0.2">
      <c r="A41" s="254">
        <v>19</v>
      </c>
      <c r="B41" s="353"/>
      <c r="C41" s="354"/>
      <c r="D41" s="355"/>
      <c r="E41" s="356" t="str">
        <f>IF(AND(B41&lt;&gt;"",$H$16=DATA3!$AU$10),INDEX(DATA2!$C$101:$C$166,MATCH(B41,DATA2!$E$101:$E$166,0)),"")</f>
        <v/>
      </c>
      <c r="F41" s="357"/>
      <c r="G41" s="357"/>
      <c r="H41" s="357"/>
      <c r="I41" s="358"/>
      <c r="J41" s="257"/>
      <c r="K41" s="307" t="str">
        <f>IF(AND(B41&lt;&gt;"",$H$16=DATA3!$AU$10),INDEX(DATA2!$H$101:$H$166,MATCH($E41,DATA2!$C$101:$C$166,0)),"")</f>
        <v/>
      </c>
      <c r="L41" s="309"/>
      <c r="M41" s="310" t="str">
        <f>IF(AND($K41&lt;&gt;"",$H$16=DATA3!$AU$10),(INDEX(DATA2!$I$101:$J$199,MATCH($E41,DATA2!$C$101:$C$199,0),MATCH($F$15,DATA2!$I$3:$J$3,0))*(1+UP!$A$3)),"")</f>
        <v/>
      </c>
      <c r="N41" s="311"/>
      <c r="O41" s="307" t="str">
        <f t="shared" si="0"/>
        <v/>
      </c>
      <c r="P41" s="308"/>
      <c r="Q41" s="309"/>
      <c r="R41" s="301"/>
      <c r="S41" s="302"/>
      <c r="T41" s="302"/>
      <c r="U41" s="302"/>
      <c r="V41" s="302"/>
      <c r="W41" s="303"/>
      <c r="X41" s="241"/>
      <c r="Y41" s="254">
        <v>13</v>
      </c>
      <c r="Z41" s="334"/>
      <c r="AA41" s="327"/>
      <c r="AB41" s="328"/>
      <c r="AC41" s="329" t="str">
        <f>IF(AND(Z41&lt;&gt;"",$H$16=DATA3!$AU$10),INDEX(DATA2!$C$169:$C$199,MATCH(Z41,DATA2!$E$169:$E$199,0)),"")</f>
        <v/>
      </c>
      <c r="AD41" s="330"/>
      <c r="AE41" s="330"/>
      <c r="AF41" s="330"/>
      <c r="AG41" s="331"/>
      <c r="AH41" s="259"/>
      <c r="AI41" s="307" t="str">
        <f>IF(AND(Z41&lt;&gt;"",$H$16=DATA3!$AU$10),INDEX(DATA2!$H$169:$H$199,MATCH($AC41,DATA2!$C$169:$C$199,0)),"")</f>
        <v/>
      </c>
      <c r="AJ41" s="331" t="e">
        <f>IF(AND(AG41&lt;&gt;"",$H$16=#REF!),INDEX(DATA2!$O$1341:$O$1388,MATCH($T45,DATA2!$B$1341:$B$1388,0)),IF(AND(AG41&lt;&gt;"",$H$16=#REF!),INDEX(DATA2!$O$1292:$O$1340,MATCH($T45,DATA2!$B$1292:$B$1340,0)),IF(AND(AG41&lt;&gt;"",$H$16=#REF!),INDEX(DATA2!$O$1389:$O$1596,MATCH($T45,DATA2!$B$1389:$B$1596,0)),"")))</f>
        <v>#REF!</v>
      </c>
      <c r="AK41" s="307" t="str">
        <f>IF(AND($AC41&lt;&gt;"",$H$16=DATA3!$AU$10),(INDEX(DATA2!$I$169:$J$199,MATCH($AC41,DATA2!$C$169:$C$199,0),MATCH($F$15,DATA2!$I$3:$J$3,0))*(1+UP!$A$3)),"")</f>
        <v/>
      </c>
      <c r="AL41" s="309"/>
      <c r="AM41" s="346" t="str">
        <f t="shared" si="2"/>
        <v/>
      </c>
      <c r="AN41" s="347"/>
      <c r="AO41" s="348"/>
    </row>
    <row r="42" spans="1:41" ht="15" x14ac:dyDescent="0.2">
      <c r="A42" s="254">
        <v>20</v>
      </c>
      <c r="B42" s="353"/>
      <c r="C42" s="354"/>
      <c r="D42" s="355"/>
      <c r="E42" s="356" t="str">
        <f>IF(AND(B42&lt;&gt;"",$H$16=DATA3!$AU$10),INDEX(DATA2!$C$101:$C$166,MATCH(B42,DATA2!$E$101:$E$166,0)),"")</f>
        <v/>
      </c>
      <c r="F42" s="357"/>
      <c r="G42" s="357"/>
      <c r="H42" s="357"/>
      <c r="I42" s="358"/>
      <c r="J42" s="257"/>
      <c r="K42" s="307" t="str">
        <f>IF(AND(B42&lt;&gt;"",$H$16=DATA3!$AU$10),INDEX(DATA2!$H$101:$H$166,MATCH($E42,DATA2!$C$101:$C$166,0)),"")</f>
        <v/>
      </c>
      <c r="L42" s="309"/>
      <c r="M42" s="310" t="str">
        <f>IF(AND($K42&lt;&gt;"",$H$16=DATA3!$AU$10),(INDEX(DATA2!$I$101:$J$199,MATCH($E42,DATA2!$C$101:$C$199,0),MATCH($F$15,DATA2!$I$3:$J$3,0))*(1+UP!$A$3)),"")</f>
        <v/>
      </c>
      <c r="N42" s="311"/>
      <c r="O42" s="307" t="str">
        <f t="shared" si="0"/>
        <v/>
      </c>
      <c r="P42" s="308"/>
      <c r="Q42" s="309"/>
      <c r="R42" s="301"/>
      <c r="S42" s="302"/>
      <c r="T42" s="302"/>
      <c r="U42" s="302"/>
      <c r="V42" s="302"/>
      <c r="W42" s="303"/>
      <c r="X42" s="241"/>
      <c r="Y42" s="254">
        <v>14</v>
      </c>
      <c r="Z42" s="334"/>
      <c r="AA42" s="327"/>
      <c r="AB42" s="328"/>
      <c r="AC42" s="329" t="str">
        <f>IF(AND(Z42&lt;&gt;"",$H$16=DATA3!$AU$10),INDEX(DATA2!$C$169:$C$199,MATCH(Z42,DATA2!$E$169:$E$199,0)),"")</f>
        <v/>
      </c>
      <c r="AD42" s="330"/>
      <c r="AE42" s="330"/>
      <c r="AF42" s="330"/>
      <c r="AG42" s="331"/>
      <c r="AH42" s="259"/>
      <c r="AI42" s="307" t="str">
        <f>IF(AND(Z42&lt;&gt;"",$H$16=DATA3!$AU$10),INDEX(DATA2!$H$169:$H$199,MATCH($AC42,DATA2!$C$169:$C$199,0)),"")</f>
        <v/>
      </c>
      <c r="AJ42" s="331" t="e">
        <f>IF(AND(AG42&lt;&gt;"",$H$16=#REF!),INDEX(DATA2!$O$1341:$O$1388,MATCH($T46,DATA2!$B$1341:$B$1388,0)),IF(AND(AG42&lt;&gt;"",$H$16=#REF!),INDEX(DATA2!$O$1292:$O$1340,MATCH($T46,DATA2!$B$1292:$B$1340,0)),IF(AND(AG42&lt;&gt;"",$H$16=#REF!),INDEX(DATA2!$O$1389:$O$1596,MATCH($T46,DATA2!$B$1389:$B$1596,0)),"")))</f>
        <v>#REF!</v>
      </c>
      <c r="AK42" s="307" t="str">
        <f>IF(AND($AC42&lt;&gt;"",$H$16=DATA3!$AU$10),(INDEX(DATA2!$I$169:$J$199,MATCH($AC42,DATA2!$C$169:$C$199,0),MATCH($F$15,DATA2!$I$3:$J$3,0))*(1+UP!$A$3)),"")</f>
        <v/>
      </c>
      <c r="AL42" s="309"/>
      <c r="AM42" s="346" t="str">
        <f t="shared" si="2"/>
        <v/>
      </c>
      <c r="AN42" s="347"/>
      <c r="AO42" s="348"/>
    </row>
    <row r="43" spans="1:41" ht="15" x14ac:dyDescent="0.2">
      <c r="A43" s="254">
        <v>21</v>
      </c>
      <c r="B43" s="353"/>
      <c r="C43" s="354"/>
      <c r="D43" s="355"/>
      <c r="E43" s="356" t="str">
        <f>IF(AND(B43&lt;&gt;"",$H$16=DATA3!$AU$10),INDEX(DATA2!$C$101:$C$166,MATCH(B43,DATA2!$E$101:$E$166,0)),"")</f>
        <v/>
      </c>
      <c r="F43" s="357"/>
      <c r="G43" s="357"/>
      <c r="H43" s="357"/>
      <c r="I43" s="358"/>
      <c r="J43" s="257"/>
      <c r="K43" s="307" t="str">
        <f>IF(AND(B43&lt;&gt;"",$H$16=DATA3!$AU$10),INDEX(DATA2!$H$101:$H$166,MATCH($E43,DATA2!$C$101:$C$166,0)),"")</f>
        <v/>
      </c>
      <c r="L43" s="309"/>
      <c r="M43" s="310" t="str">
        <f>IF(AND($K43&lt;&gt;"",$H$16=DATA3!$AU$10),(INDEX(DATA2!$I$101:$J$199,MATCH($E43,DATA2!$C$101:$C$199,0),MATCH($F$15,DATA2!$I$3:$J$3,0))*(1+UP!$A$3)),"")</f>
        <v/>
      </c>
      <c r="N43" s="311"/>
      <c r="O43" s="307" t="str">
        <f t="shared" si="0"/>
        <v/>
      </c>
      <c r="P43" s="308"/>
      <c r="Q43" s="309"/>
      <c r="R43" s="301"/>
      <c r="S43" s="302"/>
      <c r="T43" s="302"/>
      <c r="U43" s="302"/>
      <c r="V43" s="302"/>
      <c r="W43" s="303"/>
      <c r="X43" s="241"/>
      <c r="Y43" s="254">
        <v>15</v>
      </c>
      <c r="Z43" s="334"/>
      <c r="AA43" s="327"/>
      <c r="AB43" s="328"/>
      <c r="AC43" s="329" t="str">
        <f>IF(AND(Z43&lt;&gt;"",$H$16=DATA3!$AU$10),INDEX(DATA2!$C$169:$C$199,MATCH(Z43,DATA2!$E$169:$E$199,0)),"")</f>
        <v/>
      </c>
      <c r="AD43" s="330"/>
      <c r="AE43" s="330"/>
      <c r="AF43" s="330"/>
      <c r="AG43" s="331"/>
      <c r="AH43" s="259"/>
      <c r="AI43" s="307" t="str">
        <f>IF(AND(Z43&lt;&gt;"",$H$16=DATA3!$AU$10),INDEX(DATA2!$H$169:$H$199,MATCH($AC43,DATA2!$C$169:$C$199,0)),"")</f>
        <v/>
      </c>
      <c r="AJ43" s="331" t="e">
        <f>IF(AND(AG43&lt;&gt;"",$H$16=#REF!),INDEX(DATA2!$O$1341:$O$1388,MATCH($T47,DATA2!$B$1341:$B$1388,0)),IF(AND(AG43&lt;&gt;"",$H$16=#REF!),INDEX(DATA2!$O$1292:$O$1340,MATCH($T47,DATA2!$B$1292:$B$1340,0)),IF(AND(AG43&lt;&gt;"",$H$16=#REF!),INDEX(DATA2!$O$1389:$O$1596,MATCH($T47,DATA2!$B$1389:$B$1596,0)),"")))</f>
        <v>#REF!</v>
      </c>
      <c r="AK43" s="307" t="str">
        <f>IF(AND($AC43&lt;&gt;"",$H$16=DATA3!$AU$10),(INDEX(DATA2!$I$169:$J$199,MATCH($AC43,DATA2!$C$169:$C$199,0),MATCH($F$15,DATA2!$I$3:$J$3,0))*(1+UP!$A$3)),"")</f>
        <v/>
      </c>
      <c r="AL43" s="309"/>
      <c r="AM43" s="346" t="str">
        <f t="shared" si="2"/>
        <v/>
      </c>
      <c r="AN43" s="347"/>
      <c r="AO43" s="348"/>
    </row>
    <row r="44" spans="1:41" ht="15" x14ac:dyDescent="0.2">
      <c r="A44" s="254">
        <v>22</v>
      </c>
      <c r="B44" s="353"/>
      <c r="C44" s="354"/>
      <c r="D44" s="355"/>
      <c r="E44" s="356" t="str">
        <f>IF(AND(B44&lt;&gt;"",$H$16=DATA3!$AU$10),INDEX(DATA2!$C$101:$C$166,MATCH(B44,DATA2!$E$101:$E$166,0)),"")</f>
        <v/>
      </c>
      <c r="F44" s="357"/>
      <c r="G44" s="357"/>
      <c r="H44" s="357"/>
      <c r="I44" s="358"/>
      <c r="J44" s="257"/>
      <c r="K44" s="307" t="str">
        <f>IF(AND(B44&lt;&gt;"",$H$16=DATA3!$AU$10),INDEX(DATA2!$H$101:$H$166,MATCH($E44,DATA2!$C$101:$C$166,0)),"")</f>
        <v/>
      </c>
      <c r="L44" s="309"/>
      <c r="M44" s="310" t="str">
        <f>IF(AND($K44&lt;&gt;"",$H$16=DATA3!$AU$10),(INDEX(DATA2!$I$101:$J$199,MATCH($E44,DATA2!$C$101:$C$199,0),MATCH($F$15,DATA2!$I$3:$J$3,0))*(1+UP!$A$3)),"")</f>
        <v/>
      </c>
      <c r="N44" s="311"/>
      <c r="O44" s="307" t="str">
        <f t="shared" si="0"/>
        <v/>
      </c>
      <c r="P44" s="308"/>
      <c r="Q44" s="309"/>
      <c r="R44" s="301"/>
      <c r="S44" s="302"/>
      <c r="T44" s="302"/>
      <c r="U44" s="302"/>
      <c r="V44" s="302"/>
      <c r="W44" s="303"/>
      <c r="X44" s="241"/>
      <c r="Y44" s="254">
        <v>16</v>
      </c>
      <c r="Z44" s="334"/>
      <c r="AA44" s="327"/>
      <c r="AB44" s="328"/>
      <c r="AC44" s="329" t="str">
        <f>IF(AND(Z44&lt;&gt;"",$H$16=DATA3!$AU$10),INDEX(DATA2!$C$169:$C$199,MATCH(Z44,DATA2!$E$169:$E$199,0)),"")</f>
        <v/>
      </c>
      <c r="AD44" s="330"/>
      <c r="AE44" s="330"/>
      <c r="AF44" s="330"/>
      <c r="AG44" s="331"/>
      <c r="AH44" s="259"/>
      <c r="AI44" s="307" t="str">
        <f>IF(AND(Z44&lt;&gt;"",$H$16=DATA3!$AU$10),INDEX(DATA2!$H$169:$H$199,MATCH($AC44,DATA2!$C$169:$C$199,0)),"")</f>
        <v/>
      </c>
      <c r="AJ44" s="331" t="e">
        <f>IF(AND(AG44&lt;&gt;"",$H$16=#REF!),INDEX(DATA2!$O$1341:$O$1388,MATCH($T48,DATA2!$B$1341:$B$1388,0)),IF(AND(AG44&lt;&gt;"",$H$16=#REF!),INDEX(DATA2!$O$1292:$O$1340,MATCH($T48,DATA2!$B$1292:$B$1340,0)),IF(AND(AG44&lt;&gt;"",$H$16=#REF!),INDEX(DATA2!$O$1389:$O$1596,MATCH($T48,DATA2!$B$1389:$B$1596,0)),"")))</f>
        <v>#REF!</v>
      </c>
      <c r="AK44" s="307" t="str">
        <f>IF(AND($AC44&lt;&gt;"",$H$16=DATA3!$AU$10),(INDEX(DATA2!$I$169:$J$199,MATCH($AC44,DATA2!$C$169:$C$199,0),MATCH($F$15,DATA2!$I$3:$J$3,0))*(1+UP!$A$3)),"")</f>
        <v/>
      </c>
      <c r="AL44" s="309"/>
      <c r="AM44" s="346" t="str">
        <f t="shared" si="2"/>
        <v/>
      </c>
      <c r="AN44" s="347"/>
      <c r="AO44" s="348"/>
    </row>
    <row r="45" spans="1:41" ht="15" x14ac:dyDescent="0.2">
      <c r="A45" s="254">
        <v>23</v>
      </c>
      <c r="B45" s="353"/>
      <c r="C45" s="354"/>
      <c r="D45" s="355"/>
      <c r="E45" s="356" t="str">
        <f>IF(AND(B45&lt;&gt;"",$H$16=DATA3!$AU$10),INDEX(DATA2!$C$101:$C$166,MATCH(B45,DATA2!$E$101:$E$166,0)),"")</f>
        <v/>
      </c>
      <c r="F45" s="357"/>
      <c r="G45" s="357"/>
      <c r="H45" s="357"/>
      <c r="I45" s="358"/>
      <c r="J45" s="257"/>
      <c r="K45" s="307" t="str">
        <f>IF(AND(B45&lt;&gt;"",$H$16=DATA3!$AU$10),INDEX(DATA2!$H$101:$H$166,MATCH($E45,DATA2!$C$101:$C$166,0)),"")</f>
        <v/>
      </c>
      <c r="L45" s="309"/>
      <c r="M45" s="310" t="str">
        <f>IF(AND($K45&lt;&gt;"",$H$16=DATA3!$AU$10),(INDEX(DATA2!$I$101:$J$199,MATCH($E45,DATA2!$C$101:$C$199,0),MATCH($F$15,DATA2!$I$3:$J$3,0))*(1+UP!$A$3)),"")</f>
        <v/>
      </c>
      <c r="N45" s="311"/>
      <c r="O45" s="307" t="str">
        <f t="shared" si="0"/>
        <v/>
      </c>
      <c r="P45" s="308"/>
      <c r="Q45" s="309"/>
      <c r="R45" s="301"/>
      <c r="S45" s="302"/>
      <c r="T45" s="302"/>
      <c r="U45" s="302"/>
      <c r="V45" s="302"/>
      <c r="W45" s="303"/>
      <c r="X45" s="241"/>
      <c r="Y45" s="254">
        <v>17</v>
      </c>
      <c r="Z45" s="334"/>
      <c r="AA45" s="327"/>
      <c r="AB45" s="328"/>
      <c r="AC45" s="329" t="str">
        <f>IF(AND(Z45&lt;&gt;"",$H$16=DATA3!$AU$10),INDEX(DATA2!$C$169:$C$199,MATCH(Z45,DATA2!$E$169:$E$199,0)),"")</f>
        <v/>
      </c>
      <c r="AD45" s="330"/>
      <c r="AE45" s="330"/>
      <c r="AF45" s="330"/>
      <c r="AG45" s="331"/>
      <c r="AH45" s="259"/>
      <c r="AI45" s="307" t="str">
        <f>IF(AND(Z45&lt;&gt;"",$H$16=DATA3!$AU$10),INDEX(DATA2!$H$169:$H$199,MATCH($AC45,DATA2!$C$169:$C$199,0)),"")</f>
        <v/>
      </c>
      <c r="AJ45" s="331" t="e">
        <f>IF(AND(AG45&lt;&gt;"",$H$16=#REF!),INDEX(DATA2!$O$1341:$O$1388,MATCH($T49,DATA2!$B$1341:$B$1388,0)),IF(AND(AG45&lt;&gt;"",$H$16=#REF!),INDEX(DATA2!$O$1292:$O$1340,MATCH($T49,DATA2!$B$1292:$B$1340,0)),IF(AND(AG45&lt;&gt;"",$H$16=#REF!),INDEX(DATA2!$O$1389:$O$1596,MATCH($T49,DATA2!$B$1389:$B$1596,0)),"")))</f>
        <v>#REF!</v>
      </c>
      <c r="AK45" s="307" t="str">
        <f>IF(AND($AC45&lt;&gt;"",$H$16=DATA3!$AU$10),(INDEX(DATA2!$I$169:$J$199,MATCH($AC45,DATA2!$C$169:$C$199,0),MATCH($F$15,DATA2!$I$3:$J$3,0))*(1+UP!$A$3)),"")</f>
        <v/>
      </c>
      <c r="AL45" s="309"/>
      <c r="AM45" s="346" t="str">
        <f t="shared" si="2"/>
        <v/>
      </c>
      <c r="AN45" s="347"/>
      <c r="AO45" s="348"/>
    </row>
    <row r="46" spans="1:41" ht="15" x14ac:dyDescent="0.2">
      <c r="A46" s="254">
        <v>24</v>
      </c>
      <c r="B46" s="353"/>
      <c r="C46" s="354"/>
      <c r="D46" s="355"/>
      <c r="E46" s="356" t="str">
        <f>IF(AND(B46&lt;&gt;"",$H$16=DATA3!$AU$10),INDEX(DATA2!$C$101:$C$166,MATCH(B46,DATA2!$E$101:$E$166,0)),"")</f>
        <v/>
      </c>
      <c r="F46" s="357"/>
      <c r="G46" s="357"/>
      <c r="H46" s="357"/>
      <c r="I46" s="358"/>
      <c r="J46" s="257"/>
      <c r="K46" s="307" t="str">
        <f>IF(AND(B46&lt;&gt;"",$H$16=DATA3!$AU$10),INDEX(DATA2!$H$101:$H$166,MATCH($E46,DATA2!$C$101:$C$166,0)),"")</f>
        <v/>
      </c>
      <c r="L46" s="309"/>
      <c r="M46" s="310" t="str">
        <f>IF(AND($K46&lt;&gt;"",$H$16=DATA3!$AU$10),(INDEX(DATA2!$I$101:$J$199,MATCH($E46,DATA2!$C$101:$C$199,0),MATCH($F$15,DATA2!$I$3:$J$3,0))*(1+UP!$A$3)),"")</f>
        <v/>
      </c>
      <c r="N46" s="311"/>
      <c r="O46" s="307" t="str">
        <f t="shared" si="0"/>
        <v/>
      </c>
      <c r="P46" s="308"/>
      <c r="Q46" s="309"/>
      <c r="R46" s="301"/>
      <c r="S46" s="302"/>
      <c r="T46" s="302"/>
      <c r="U46" s="302"/>
      <c r="V46" s="302"/>
      <c r="W46" s="303"/>
      <c r="X46" s="241"/>
      <c r="Y46" s="254">
        <v>18</v>
      </c>
      <c r="Z46" s="334"/>
      <c r="AA46" s="327"/>
      <c r="AB46" s="328"/>
      <c r="AC46" s="329" t="str">
        <f>IF(AND(Z46&lt;&gt;"",$H$16=DATA3!$AU$10),INDEX(DATA2!$C$169:$C$199,MATCH(Z46,DATA2!$E$169:$E$199,0)),"")</f>
        <v/>
      </c>
      <c r="AD46" s="330"/>
      <c r="AE46" s="330"/>
      <c r="AF46" s="330"/>
      <c r="AG46" s="331"/>
      <c r="AH46" s="259"/>
      <c r="AI46" s="307" t="str">
        <f>IF(AND(Z46&lt;&gt;"",$H$16=DATA3!$AU$10),INDEX(DATA2!$H$169:$H$199,MATCH($AC46,DATA2!$C$169:$C$199,0)),"")</f>
        <v/>
      </c>
      <c r="AJ46" s="331" t="e">
        <f>IF(AND(AG46&lt;&gt;"",$H$16=#REF!),INDEX(DATA2!$O$1341:$O$1388,MATCH($T50,DATA2!$B$1341:$B$1388,0)),IF(AND(AG46&lt;&gt;"",$H$16=#REF!),INDEX(DATA2!$O$1292:$O$1340,MATCH($T50,DATA2!$B$1292:$B$1340,0)),IF(AND(AG46&lt;&gt;"",$H$16=#REF!),INDEX(DATA2!$O$1389:$O$1596,MATCH($T50,DATA2!$B$1389:$B$1596,0)),"")))</f>
        <v>#REF!</v>
      </c>
      <c r="AK46" s="307" t="str">
        <f>IF(AND($AC46&lt;&gt;"",$H$16=DATA3!$AU$10),(INDEX(DATA2!$I$169:$J$199,MATCH($AC46,DATA2!$C$169:$C$199,0),MATCH($F$15,DATA2!$I$3:$J$3,0))*(1+UP!$A$3)),"")</f>
        <v/>
      </c>
      <c r="AL46" s="309"/>
      <c r="AM46" s="346" t="str">
        <f t="shared" si="2"/>
        <v/>
      </c>
      <c r="AN46" s="347"/>
      <c r="AO46" s="348"/>
    </row>
    <row r="47" spans="1:41" ht="15" x14ac:dyDescent="0.2">
      <c r="A47" s="254">
        <v>25</v>
      </c>
      <c r="B47" s="353"/>
      <c r="C47" s="354"/>
      <c r="D47" s="355"/>
      <c r="E47" s="356" t="str">
        <f>IF(AND(B47&lt;&gt;"",$H$16=DATA3!$AU$10),INDEX(DATA2!$C$101:$C$166,MATCH(B47,DATA2!$E$101:$E$166,0)),"")</f>
        <v/>
      </c>
      <c r="F47" s="357"/>
      <c r="G47" s="357"/>
      <c r="H47" s="357"/>
      <c r="I47" s="358"/>
      <c r="J47" s="257"/>
      <c r="K47" s="307" t="str">
        <f>IF(AND(B47&lt;&gt;"",$H$16=DATA3!$AU$10),INDEX(DATA2!$H$101:$H$166,MATCH($E47,DATA2!$C$101:$C$166,0)),"")</f>
        <v/>
      </c>
      <c r="L47" s="309"/>
      <c r="M47" s="310" t="str">
        <f>IF(AND($K47&lt;&gt;"",$H$16=DATA3!$AU$10),(INDEX(DATA2!$I$101:$J$199,MATCH($E47,DATA2!$C$101:$C$199,0),MATCH($F$15,DATA2!$I$3:$J$3,0))*(1+UP!$A$3)),"")</f>
        <v/>
      </c>
      <c r="N47" s="311"/>
      <c r="O47" s="307" t="str">
        <f t="shared" si="0"/>
        <v/>
      </c>
      <c r="P47" s="308"/>
      <c r="Q47" s="309"/>
      <c r="R47" s="301"/>
      <c r="S47" s="302"/>
      <c r="T47" s="302"/>
      <c r="U47" s="302"/>
      <c r="V47" s="302"/>
      <c r="W47" s="303"/>
      <c r="X47" s="241"/>
      <c r="Y47" s="254">
        <v>19</v>
      </c>
      <c r="Z47" s="334"/>
      <c r="AA47" s="327"/>
      <c r="AB47" s="328"/>
      <c r="AC47" s="329" t="str">
        <f>IF(AND(Z47&lt;&gt;"",$H$16=DATA3!$AU$10),INDEX(DATA2!$C$169:$C$199,MATCH(Z47,DATA2!$E$169:$E$199,0)),"")</f>
        <v/>
      </c>
      <c r="AD47" s="330"/>
      <c r="AE47" s="330"/>
      <c r="AF47" s="330"/>
      <c r="AG47" s="331"/>
      <c r="AH47" s="259"/>
      <c r="AI47" s="307" t="str">
        <f>IF(AND(Z47&lt;&gt;"",$H$16=DATA3!$AU$10),INDEX(DATA2!$H$169:$H$199,MATCH($AC47,DATA2!$C$169:$C$199,0)),"")</f>
        <v/>
      </c>
      <c r="AJ47" s="331" t="e">
        <f>IF(AND(AG47&lt;&gt;"",$H$16=#REF!),INDEX(DATA2!$O$1341:$O$1388,MATCH($T51,DATA2!$B$1341:$B$1388,0)),IF(AND(AG47&lt;&gt;"",$H$16=#REF!),INDEX(DATA2!$O$1292:$O$1340,MATCH($T51,DATA2!$B$1292:$B$1340,0)),IF(AND(AG47&lt;&gt;"",$H$16=#REF!),INDEX(DATA2!$O$1389:$O$1596,MATCH($T51,DATA2!$B$1389:$B$1596,0)),"")))</f>
        <v>#REF!</v>
      </c>
      <c r="AK47" s="307" t="str">
        <f>IF(AND($AC47&lt;&gt;"",$H$16=DATA3!$AU$10),(INDEX(DATA2!$I$169:$J$199,MATCH($AC47,DATA2!$C$169:$C$199,0),MATCH($F$15,DATA2!$I$3:$J$3,0))*(1+UP!$A$3)),"")</f>
        <v/>
      </c>
      <c r="AL47" s="309"/>
      <c r="AM47" s="346" t="str">
        <f t="shared" si="2"/>
        <v/>
      </c>
      <c r="AN47" s="347"/>
      <c r="AO47" s="348"/>
    </row>
    <row r="48" spans="1:41" ht="15" x14ac:dyDescent="0.2">
      <c r="A48" s="254">
        <v>26</v>
      </c>
      <c r="B48" s="353"/>
      <c r="C48" s="354"/>
      <c r="D48" s="355"/>
      <c r="E48" s="356" t="str">
        <f>IF(AND(B48&lt;&gt;"",$H$16=DATA3!$AU$10),INDEX(DATA2!$C$101:$C$166,MATCH(B48,DATA2!$E$101:$E$166,0)),"")</f>
        <v/>
      </c>
      <c r="F48" s="357"/>
      <c r="G48" s="357"/>
      <c r="H48" s="357"/>
      <c r="I48" s="358"/>
      <c r="J48" s="257"/>
      <c r="K48" s="307" t="str">
        <f>IF(AND(B48&lt;&gt;"",$H$16=DATA3!$AU$10),INDEX(DATA2!$H$101:$H$166,MATCH($E48,DATA2!$C$101:$C$166,0)),"")</f>
        <v/>
      </c>
      <c r="L48" s="309"/>
      <c r="M48" s="310" t="str">
        <f>IF(AND($K48&lt;&gt;"",$H$16=DATA3!$AU$10),(INDEX(DATA2!$I$101:$J$199,MATCH($E48,DATA2!$C$101:$C$199,0),MATCH($F$15,DATA2!$I$3:$J$3,0))*(1+UP!$A$3)),"")</f>
        <v/>
      </c>
      <c r="N48" s="311"/>
      <c r="O48" s="307" t="str">
        <f t="shared" si="0"/>
        <v/>
      </c>
      <c r="P48" s="308"/>
      <c r="Q48" s="309"/>
      <c r="R48" s="301"/>
      <c r="S48" s="302"/>
      <c r="T48" s="302"/>
      <c r="U48" s="302"/>
      <c r="V48" s="302"/>
      <c r="W48" s="303"/>
      <c r="X48" s="241"/>
      <c r="Y48" s="254">
        <v>20</v>
      </c>
      <c r="Z48" s="334"/>
      <c r="AA48" s="327"/>
      <c r="AB48" s="328"/>
      <c r="AC48" s="329" t="str">
        <f>IF(AND(Z48&lt;&gt;"",$H$16=DATA3!$AU$10),INDEX(DATA2!$C$169:$C$199,MATCH(Z48,DATA2!$E$169:$E$199,0)),"")</f>
        <v/>
      </c>
      <c r="AD48" s="330"/>
      <c r="AE48" s="330"/>
      <c r="AF48" s="330"/>
      <c r="AG48" s="331"/>
      <c r="AH48" s="259"/>
      <c r="AI48" s="307" t="str">
        <f>IF(AND(Z48&lt;&gt;"",$H$16=DATA3!$AU$10),INDEX(DATA2!$H$169:$H$199,MATCH($AC48,DATA2!$C$169:$C$199,0)),"")</f>
        <v/>
      </c>
      <c r="AJ48" s="331" t="e">
        <f>IF(AND(AG48&lt;&gt;"",$H$16=#REF!),INDEX(DATA2!$O$1341:$O$1388,MATCH($T52,DATA2!$B$1341:$B$1388,0)),IF(AND(AG48&lt;&gt;"",$H$16=#REF!),INDEX(DATA2!$O$1292:$O$1340,MATCH($T52,DATA2!$B$1292:$B$1340,0)),IF(AND(AG48&lt;&gt;"",$H$16=#REF!),INDEX(DATA2!$O$1389:$O$1596,MATCH($T52,DATA2!$B$1389:$B$1596,0)),"")))</f>
        <v>#REF!</v>
      </c>
      <c r="AK48" s="307" t="str">
        <f>IF(AND($AC48&lt;&gt;"",$H$16=DATA3!$AU$10),(INDEX(DATA2!$I$169:$J$199,MATCH($AC48,DATA2!$C$169:$C$199,0),MATCH($F$15,DATA2!$I$3:$J$3,0))*(1+UP!$A$3)),"")</f>
        <v/>
      </c>
      <c r="AL48" s="309"/>
      <c r="AM48" s="346" t="str">
        <f t="shared" si="2"/>
        <v/>
      </c>
      <c r="AN48" s="347"/>
      <c r="AO48" s="348"/>
    </row>
    <row r="49" spans="1:41" ht="15" x14ac:dyDescent="0.2">
      <c r="A49" s="254">
        <v>27</v>
      </c>
      <c r="B49" s="353"/>
      <c r="C49" s="354"/>
      <c r="D49" s="355"/>
      <c r="E49" s="356" t="str">
        <f>IF(AND(B49&lt;&gt;"",$H$16=DATA3!$AU$10),INDEX(DATA2!$C$101:$C$166,MATCH(B49,DATA2!$E$101:$E$166,0)),"")</f>
        <v/>
      </c>
      <c r="F49" s="357"/>
      <c r="G49" s="357"/>
      <c r="H49" s="357"/>
      <c r="I49" s="358"/>
      <c r="J49" s="257"/>
      <c r="K49" s="307" t="str">
        <f>IF(AND(B49&lt;&gt;"",$H$16=DATA3!$AU$10),INDEX(DATA2!$H$101:$H$166,MATCH($E49,DATA2!$C$101:$C$166,0)),"")</f>
        <v/>
      </c>
      <c r="L49" s="309"/>
      <c r="M49" s="310" t="str">
        <f>IF(AND($K49&lt;&gt;"",$H$16=DATA3!$AU$10),(INDEX(DATA2!$I$101:$J$199,MATCH($E49,DATA2!$C$101:$C$199,0),MATCH($F$15,DATA2!$I$3:$J$3,0))*(1+UP!$A$3)),"")</f>
        <v/>
      </c>
      <c r="N49" s="311"/>
      <c r="O49" s="307" t="str">
        <f t="shared" si="0"/>
        <v/>
      </c>
      <c r="P49" s="308"/>
      <c r="Q49" s="309"/>
      <c r="R49" s="301"/>
      <c r="S49" s="302"/>
      <c r="T49" s="302"/>
      <c r="U49" s="302"/>
      <c r="V49" s="302"/>
      <c r="W49" s="303"/>
      <c r="X49" s="241"/>
      <c r="Y49" s="254">
        <v>21</v>
      </c>
      <c r="Z49" s="334"/>
      <c r="AA49" s="327"/>
      <c r="AB49" s="328"/>
      <c r="AC49" s="329" t="str">
        <f>IF(AND(Z49&lt;&gt;"",$H$16=DATA3!$AU$10),INDEX(DATA2!$C$169:$C$199,MATCH(Z49,DATA2!$E$169:$E$199,0)),"")</f>
        <v/>
      </c>
      <c r="AD49" s="330"/>
      <c r="AE49" s="330"/>
      <c r="AF49" s="330"/>
      <c r="AG49" s="331"/>
      <c r="AH49" s="259"/>
      <c r="AI49" s="307" t="str">
        <f>IF(AND(Z49&lt;&gt;"",$H$16=DATA3!$AU$10),INDEX(DATA2!$H$169:$H$199,MATCH($AC49,DATA2!$C$169:$C$199,0)),"")</f>
        <v/>
      </c>
      <c r="AJ49" s="331" t="e">
        <f>IF(AND(AG49&lt;&gt;"",$H$16=#REF!),INDEX(DATA2!$O$1341:$O$1388,MATCH($T53,DATA2!$B$1341:$B$1388,0)),IF(AND(AG49&lt;&gt;"",$H$16=#REF!),INDEX(DATA2!$O$1292:$O$1340,MATCH($T53,DATA2!$B$1292:$B$1340,0)),IF(AND(AG49&lt;&gt;"",$H$16=#REF!),INDEX(DATA2!$O$1389:$O$1596,MATCH($T53,DATA2!$B$1389:$B$1596,0)),"")))</f>
        <v>#REF!</v>
      </c>
      <c r="AK49" s="307" t="str">
        <f>IF(AND($AC49&lt;&gt;"",$H$16=DATA3!$AU$10),(INDEX(DATA2!$I$169:$J$199,MATCH($AC49,DATA2!$C$169:$C$199,0),MATCH($F$15,DATA2!$I$3:$J$3,0))*(1+UP!$A$3)),"")</f>
        <v/>
      </c>
      <c r="AL49" s="309"/>
      <c r="AM49" s="346" t="str">
        <f t="shared" si="2"/>
        <v/>
      </c>
      <c r="AN49" s="347"/>
      <c r="AO49" s="348"/>
    </row>
    <row r="50" spans="1:41" ht="15" x14ac:dyDescent="0.2">
      <c r="A50" s="254">
        <v>28</v>
      </c>
      <c r="B50" s="353"/>
      <c r="C50" s="354"/>
      <c r="D50" s="355"/>
      <c r="E50" s="356" t="str">
        <f>IF(AND(B50&lt;&gt;"",$H$16=DATA3!$AU$10),INDEX(DATA2!$C$101:$C$166,MATCH(B50,DATA2!$E$101:$E$166,0)),"")</f>
        <v/>
      </c>
      <c r="F50" s="357"/>
      <c r="G50" s="357"/>
      <c r="H50" s="357"/>
      <c r="I50" s="358"/>
      <c r="J50" s="257"/>
      <c r="K50" s="307" t="str">
        <f>IF(AND(B50&lt;&gt;"",$H$16=DATA3!$AU$10),INDEX(DATA2!$H$101:$H$166,MATCH($E50,DATA2!$C$101:$C$166,0)),"")</f>
        <v/>
      </c>
      <c r="L50" s="309"/>
      <c r="M50" s="310" t="str">
        <f>IF(AND($K50&lt;&gt;"",$H$16=DATA3!$AU$10),(INDEX(DATA2!$I$101:$J$199,MATCH($E50,DATA2!$C$101:$C$199,0),MATCH($F$15,DATA2!$I$3:$J$3,0))*(1+UP!$A$3)),"")</f>
        <v/>
      </c>
      <c r="N50" s="311"/>
      <c r="O50" s="307" t="str">
        <f t="shared" si="0"/>
        <v/>
      </c>
      <c r="P50" s="308"/>
      <c r="Q50" s="309"/>
      <c r="R50" s="301"/>
      <c r="S50" s="302"/>
      <c r="T50" s="302"/>
      <c r="U50" s="302"/>
      <c r="V50" s="302"/>
      <c r="W50" s="303"/>
      <c r="X50" s="241"/>
      <c r="Y50" s="254">
        <v>22</v>
      </c>
      <c r="Z50" s="334"/>
      <c r="AA50" s="327"/>
      <c r="AB50" s="328"/>
      <c r="AC50" s="329" t="str">
        <f>IF(AND(Z50&lt;&gt;"",$H$16=DATA3!$AU$10),INDEX(DATA2!$C$169:$C$199,MATCH(Z50,DATA2!$E$169:$E$199,0)),"")</f>
        <v/>
      </c>
      <c r="AD50" s="330"/>
      <c r="AE50" s="330"/>
      <c r="AF50" s="330"/>
      <c r="AG50" s="331"/>
      <c r="AH50" s="259"/>
      <c r="AI50" s="307" t="str">
        <f>IF(AND(Z50&lt;&gt;"",$H$16=DATA3!$AU$10),INDEX(DATA2!$H$169:$H$199,MATCH($AC50,DATA2!$C$169:$C$199,0)),"")</f>
        <v/>
      </c>
      <c r="AJ50" s="331" t="e">
        <f>IF(AND(AG50&lt;&gt;"",$H$16=#REF!),INDEX(DATA2!$O$1341:$O$1388,MATCH($T54,DATA2!$B$1341:$B$1388,0)),IF(AND(AG50&lt;&gt;"",$H$16=#REF!),INDEX(DATA2!$O$1292:$O$1340,MATCH($T54,DATA2!$B$1292:$B$1340,0)),IF(AND(AG50&lt;&gt;"",$H$16=#REF!),INDEX(DATA2!$O$1389:$O$1596,MATCH($T54,DATA2!$B$1389:$B$1596,0)),"")))</f>
        <v>#REF!</v>
      </c>
      <c r="AK50" s="307" t="str">
        <f>IF(AND($AC50&lt;&gt;"",$H$16=DATA3!$AU$10),(INDEX(DATA2!$I$169:$J$199,MATCH($AC50,DATA2!$C$169:$C$199,0),MATCH($F$15,DATA2!$I$3:$J$3,0))*(1+UP!$A$3)),"")</f>
        <v/>
      </c>
      <c r="AL50" s="309"/>
      <c r="AM50" s="346" t="str">
        <f t="shared" si="2"/>
        <v/>
      </c>
      <c r="AN50" s="347"/>
      <c r="AO50" s="348"/>
    </row>
    <row r="51" spans="1:41" ht="15" x14ac:dyDescent="0.2">
      <c r="A51" s="254">
        <v>29</v>
      </c>
      <c r="B51" s="353"/>
      <c r="C51" s="354"/>
      <c r="D51" s="355"/>
      <c r="E51" s="356" t="str">
        <f>IF(AND(B51&lt;&gt;"",$H$16=DATA3!$AU$10),INDEX(DATA2!$C$101:$C$166,MATCH(B51,DATA2!$E$101:$E$166,0)),"")</f>
        <v/>
      </c>
      <c r="F51" s="357"/>
      <c r="G51" s="357"/>
      <c r="H51" s="357"/>
      <c r="I51" s="358"/>
      <c r="J51" s="257"/>
      <c r="K51" s="307" t="str">
        <f>IF(AND(B51&lt;&gt;"",$H$16=DATA3!$AU$10),INDEX(DATA2!$H$101:$H$166,MATCH($E51,DATA2!$C$101:$C$166,0)),"")</f>
        <v/>
      </c>
      <c r="L51" s="309"/>
      <c r="M51" s="310" t="str">
        <f>IF(AND($K51&lt;&gt;"",$H$16=DATA3!$AU$10),(INDEX(DATA2!$I$101:$J$199,MATCH($E51,DATA2!$C$101:$C$199,0),MATCH($F$15,DATA2!$I$3:$J$3,0))*(1+UP!$A$3)),"")</f>
        <v/>
      </c>
      <c r="N51" s="311"/>
      <c r="O51" s="307" t="str">
        <f t="shared" si="0"/>
        <v/>
      </c>
      <c r="P51" s="308" t="str">
        <f t="shared" ref="P51:Q57" si="3">IF($K51&lt;&gt;"",(($J51*$M51)),"")</f>
        <v/>
      </c>
      <c r="Q51" s="309" t="str">
        <f t="shared" si="3"/>
        <v/>
      </c>
      <c r="R51" s="301"/>
      <c r="S51" s="302"/>
      <c r="T51" s="302"/>
      <c r="U51" s="302"/>
      <c r="V51" s="302"/>
      <c r="W51" s="303"/>
      <c r="X51" s="241"/>
      <c r="Y51" s="254">
        <v>23</v>
      </c>
      <c r="Z51" s="334"/>
      <c r="AA51" s="327"/>
      <c r="AB51" s="328"/>
      <c r="AC51" s="329" t="str">
        <f>IF(AND(Z51&lt;&gt;"",$H$16=DATA3!$AU$10),INDEX(DATA2!$C$169:$C$199,MATCH(Z51,DATA2!$E$169:$E$199,0)),"")</f>
        <v/>
      </c>
      <c r="AD51" s="330"/>
      <c r="AE51" s="330"/>
      <c r="AF51" s="330"/>
      <c r="AG51" s="331"/>
      <c r="AH51" s="259"/>
      <c r="AI51" s="307" t="str">
        <f>IF(AND(Z51&lt;&gt;"",$H$16=DATA3!$AU$10),INDEX(DATA2!$H$169:$H$199,MATCH($AC51,DATA2!$C$169:$C$199,0)),"")</f>
        <v/>
      </c>
      <c r="AJ51" s="331" t="e">
        <f>IF(AND(AG51&lt;&gt;"",$H$16=#REF!),INDEX(DATA2!$O$1341:$O$1388,MATCH($T55,DATA2!$B$1341:$B$1388,0)),IF(AND(AG51&lt;&gt;"",$H$16=#REF!),INDEX(DATA2!$O$1292:$O$1340,MATCH($T55,DATA2!$B$1292:$B$1340,0)),IF(AND(AG51&lt;&gt;"",$H$16=#REF!),INDEX(DATA2!$O$1389:$O$1596,MATCH($T55,DATA2!$B$1389:$B$1596,0)),"")))</f>
        <v>#REF!</v>
      </c>
      <c r="AK51" s="307" t="str">
        <f>IF(AND($AC51&lt;&gt;"",$H$16=DATA3!$AU$10),(INDEX(DATA2!$I$169:$J$199,MATCH($AC51,DATA2!$C$169:$C$199,0),MATCH($F$15,DATA2!$I$3:$J$3,0))*(1+UP!$A$3)),"")</f>
        <v/>
      </c>
      <c r="AL51" s="309"/>
      <c r="AM51" s="346" t="str">
        <f t="shared" si="2"/>
        <v/>
      </c>
      <c r="AN51" s="347"/>
      <c r="AO51" s="348"/>
    </row>
    <row r="52" spans="1:41" ht="15" x14ac:dyDescent="0.2">
      <c r="A52" s="254">
        <v>30</v>
      </c>
      <c r="B52" s="353"/>
      <c r="C52" s="354"/>
      <c r="D52" s="355"/>
      <c r="E52" s="356" t="str">
        <f>IF(AND(B52&lt;&gt;"",$H$16=DATA3!$AU$10),INDEX(DATA2!$C$101:$C$166,MATCH(B52,DATA2!$E$101:$E$166,0)),"")</f>
        <v/>
      </c>
      <c r="F52" s="357"/>
      <c r="G52" s="357"/>
      <c r="H52" s="357"/>
      <c r="I52" s="358"/>
      <c r="J52" s="257"/>
      <c r="K52" s="307" t="str">
        <f>IF(AND(B52&lt;&gt;"",$H$16=DATA3!$AU$10),INDEX(DATA2!$H$101:$H$166,MATCH($E52,DATA2!$C$101:$C$166,0)),"")</f>
        <v/>
      </c>
      <c r="L52" s="309"/>
      <c r="M52" s="310" t="str">
        <f>IF(AND($K52&lt;&gt;"",$H$16=DATA3!$AU$10),(INDEX(DATA2!$I$101:$J$199,MATCH($E52,DATA2!$C$101:$C$199,0),MATCH($F$15,DATA2!$I$3:$J$3,0))*(1+UP!$A$3)),"")</f>
        <v/>
      </c>
      <c r="N52" s="311"/>
      <c r="O52" s="307" t="str">
        <f t="shared" si="0"/>
        <v/>
      </c>
      <c r="P52" s="308" t="str">
        <f t="shared" si="3"/>
        <v/>
      </c>
      <c r="Q52" s="309" t="str">
        <f t="shared" si="3"/>
        <v/>
      </c>
      <c r="R52" s="301"/>
      <c r="S52" s="302"/>
      <c r="T52" s="302"/>
      <c r="U52" s="302"/>
      <c r="V52" s="302"/>
      <c r="W52" s="303"/>
      <c r="X52" s="241"/>
      <c r="Y52" s="254">
        <v>24</v>
      </c>
      <c r="Z52" s="334"/>
      <c r="AA52" s="327"/>
      <c r="AB52" s="328"/>
      <c r="AC52" s="329" t="str">
        <f>IF(AND(Z52&lt;&gt;"",$H$16=DATA3!$AU$10),INDEX(DATA2!$C$169:$C$199,MATCH(Z52,DATA2!$E$169:$E$199,0)),"")</f>
        <v/>
      </c>
      <c r="AD52" s="330"/>
      <c r="AE52" s="330"/>
      <c r="AF52" s="330"/>
      <c r="AG52" s="331"/>
      <c r="AH52" s="259"/>
      <c r="AI52" s="307" t="str">
        <f>IF(AND(Z52&lt;&gt;"",$H$16=DATA3!$AU$10),INDEX(DATA2!$H$169:$H$199,MATCH($AC52,DATA2!$C$169:$C$199,0)),"")</f>
        <v/>
      </c>
      <c r="AJ52" s="331" t="e">
        <f>IF(AND(AG52&lt;&gt;"",$H$16=#REF!),INDEX(DATA2!$O$1341:$O$1388,MATCH($T56,DATA2!$B$1341:$B$1388,0)),IF(AND(AG52&lt;&gt;"",$H$16=#REF!),INDEX(DATA2!$O$1292:$O$1340,MATCH($T56,DATA2!$B$1292:$B$1340,0)),IF(AND(AG52&lt;&gt;"",$H$16=#REF!),INDEX(DATA2!$O$1389:$O$1596,MATCH($T56,DATA2!$B$1389:$B$1596,0)),"")))</f>
        <v>#REF!</v>
      </c>
      <c r="AK52" s="307" t="str">
        <f>IF(AND($AC52&lt;&gt;"",$H$16=DATA3!$AU$10),(INDEX(DATA2!$I$169:$J$199,MATCH($AC52,DATA2!$C$169:$C$199,0),MATCH($F$15,DATA2!$I$3:$J$3,0))*(1+UP!$A$3)),"")</f>
        <v/>
      </c>
      <c r="AL52" s="309"/>
      <c r="AM52" s="346" t="str">
        <f t="shared" si="2"/>
        <v/>
      </c>
      <c r="AN52" s="347"/>
      <c r="AO52" s="348"/>
    </row>
    <row r="53" spans="1:41" ht="15" x14ac:dyDescent="0.2">
      <c r="A53" s="254">
        <v>31</v>
      </c>
      <c r="B53" s="353"/>
      <c r="C53" s="354"/>
      <c r="D53" s="355"/>
      <c r="E53" s="356" t="str">
        <f>IF(AND(B53&lt;&gt;"",$H$16=DATA3!$AU$10),INDEX(DATA2!$C$101:$C$166,MATCH(B53,DATA2!$E$101:$E$166,0)),"")</f>
        <v/>
      </c>
      <c r="F53" s="357"/>
      <c r="G53" s="357"/>
      <c r="H53" s="357"/>
      <c r="I53" s="358"/>
      <c r="J53" s="257"/>
      <c r="K53" s="307" t="str">
        <f>IF(AND(B53&lt;&gt;"",$H$16=DATA3!$AU$10),INDEX(DATA2!$H$101:$H$166,MATCH($E53,DATA2!$C$101:$C$166,0)),"")</f>
        <v/>
      </c>
      <c r="L53" s="309"/>
      <c r="M53" s="310" t="str">
        <f>IF(AND($K53&lt;&gt;"",$H$16=DATA3!$AU$10),(INDEX(DATA2!$I$101:$J$199,MATCH($E53,DATA2!$C$101:$C$199,0),MATCH($F$15,DATA2!$I$3:$J$3,0))*(1+UP!$A$3)),"")</f>
        <v/>
      </c>
      <c r="N53" s="311"/>
      <c r="O53" s="307" t="str">
        <f t="shared" si="0"/>
        <v/>
      </c>
      <c r="P53" s="308" t="str">
        <f t="shared" si="3"/>
        <v/>
      </c>
      <c r="Q53" s="309" t="str">
        <f t="shared" si="3"/>
        <v/>
      </c>
      <c r="R53" s="301"/>
      <c r="S53" s="302"/>
      <c r="T53" s="302"/>
      <c r="U53" s="302"/>
      <c r="V53" s="302"/>
      <c r="W53" s="303"/>
      <c r="X53" s="241"/>
      <c r="Y53" s="254">
        <v>25</v>
      </c>
      <c r="Z53" s="334"/>
      <c r="AA53" s="327"/>
      <c r="AB53" s="328"/>
      <c r="AC53" s="329" t="str">
        <f>IF(AND(Z53&lt;&gt;"",$H$16=DATA3!$AU$10),INDEX(DATA2!$C$169:$C$199,MATCH(Z53,DATA2!$E$169:$E$199,0)),"")</f>
        <v/>
      </c>
      <c r="AD53" s="330"/>
      <c r="AE53" s="330"/>
      <c r="AF53" s="330"/>
      <c r="AG53" s="331"/>
      <c r="AH53" s="259"/>
      <c r="AI53" s="307" t="str">
        <f>IF(AND(Z53&lt;&gt;"",$H$16=DATA3!$AU$10),INDEX(DATA2!$H$169:$H$199,MATCH($AC53,DATA2!$C$169:$C$199,0)),"")</f>
        <v/>
      </c>
      <c r="AJ53" s="331" t="e">
        <f>IF(AND(AG53&lt;&gt;"",$H$16=#REF!),INDEX(DATA2!$O$1341:$O$1388,MATCH($T57,DATA2!$B$1341:$B$1388,0)),IF(AND(AG53&lt;&gt;"",$H$16=#REF!),INDEX(DATA2!$O$1292:$O$1340,MATCH($T57,DATA2!$B$1292:$B$1340,0)),IF(AND(AG53&lt;&gt;"",$H$16=#REF!),INDEX(DATA2!$O$1389:$O$1596,MATCH($T57,DATA2!$B$1389:$B$1596,0)),"")))</f>
        <v>#REF!</v>
      </c>
      <c r="AK53" s="307" t="str">
        <f>IF(AND($AC53&lt;&gt;"",$H$16=DATA3!$AU$10),(INDEX(DATA2!$I$169:$J$199,MATCH($AC53,DATA2!$C$169:$C$199,0),MATCH($F$15,DATA2!$I$3:$J$3,0))*(1+UP!$A$3)),"")</f>
        <v/>
      </c>
      <c r="AL53" s="309"/>
      <c r="AM53" s="346" t="str">
        <f t="shared" si="2"/>
        <v/>
      </c>
      <c r="AN53" s="347"/>
      <c r="AO53" s="348"/>
    </row>
    <row r="54" spans="1:41" ht="15" x14ac:dyDescent="0.2">
      <c r="A54" s="254">
        <v>32</v>
      </c>
      <c r="B54" s="353"/>
      <c r="C54" s="354"/>
      <c r="D54" s="355"/>
      <c r="E54" s="356" t="str">
        <f>IF(AND(B54&lt;&gt;"",$H$16=DATA3!$AU$10),INDEX(DATA2!$C$101:$C$166,MATCH(B54,DATA2!$E$101:$E$166,0)),"")</f>
        <v/>
      </c>
      <c r="F54" s="357"/>
      <c r="G54" s="357"/>
      <c r="H54" s="357"/>
      <c r="I54" s="358"/>
      <c r="J54" s="257"/>
      <c r="K54" s="307" t="str">
        <f>IF(AND(B54&lt;&gt;"",$H$16=DATA3!$AU$10),INDEX(DATA2!$H$101:$H$166,MATCH($E54,DATA2!$C$101:$C$166,0)),"")</f>
        <v/>
      </c>
      <c r="L54" s="309"/>
      <c r="M54" s="310" t="str">
        <f>IF(AND($K54&lt;&gt;"",$H$16=DATA3!$AU$10),(INDEX(DATA2!$I$101:$J$199,MATCH($E54,DATA2!$C$101:$C$199,0),MATCH($F$15,DATA2!$I$3:$J$3,0))*(1+UP!$A$3)),"")</f>
        <v/>
      </c>
      <c r="N54" s="311"/>
      <c r="O54" s="307" t="str">
        <f t="shared" si="0"/>
        <v/>
      </c>
      <c r="P54" s="308" t="str">
        <f t="shared" si="3"/>
        <v/>
      </c>
      <c r="Q54" s="309" t="str">
        <f t="shared" si="3"/>
        <v/>
      </c>
      <c r="R54" s="301"/>
      <c r="S54" s="302"/>
      <c r="T54" s="302"/>
      <c r="U54" s="302"/>
      <c r="V54" s="302"/>
      <c r="W54" s="303"/>
      <c r="X54" s="241"/>
      <c r="Z54" s="254"/>
      <c r="AA54" s="254"/>
      <c r="AB54" s="254"/>
      <c r="AC54" s="254"/>
      <c r="AD54" s="254"/>
      <c r="AE54" s="254"/>
      <c r="AF54" s="254" t="s">
        <v>239</v>
      </c>
      <c r="AG54" s="254"/>
      <c r="AH54" s="569">
        <f>SUM(AH29:AH53)</f>
        <v>0</v>
      </c>
      <c r="AI54" s="254"/>
      <c r="AJ54" s="254"/>
      <c r="AK54" s="254" t="s">
        <v>239</v>
      </c>
      <c r="AL54" s="254"/>
      <c r="AM54" s="349">
        <f>SUM(AM29:AO53)</f>
        <v>0</v>
      </c>
      <c r="AN54" s="350"/>
      <c r="AO54" s="351"/>
    </row>
    <row r="55" spans="1:41" ht="15" x14ac:dyDescent="0.2">
      <c r="A55" s="254">
        <v>33</v>
      </c>
      <c r="B55" s="353"/>
      <c r="C55" s="354"/>
      <c r="D55" s="355"/>
      <c r="E55" s="356" t="str">
        <f>IF(AND(B55&lt;&gt;"",$H$16=DATA3!$AU$10),INDEX(DATA2!$C$101:$C$166,MATCH(B55,DATA2!$E$101:$E$166,0)),"")</f>
        <v/>
      </c>
      <c r="F55" s="357"/>
      <c r="G55" s="357"/>
      <c r="H55" s="357"/>
      <c r="I55" s="358"/>
      <c r="J55" s="257"/>
      <c r="K55" s="307" t="str">
        <f>IF(AND(B55&lt;&gt;"",$H$16=DATA3!$AU$10),INDEX(DATA2!$H$101:$H$166,MATCH($E55,DATA2!$C$101:$C$166,0)),"")</f>
        <v/>
      </c>
      <c r="L55" s="309"/>
      <c r="M55" s="310" t="str">
        <f>IF(AND($K55&lt;&gt;"",$H$16=DATA3!$AU$10),(INDEX(DATA2!$I$101:$J$199,MATCH($E55,DATA2!$C$101:$C$199,0),MATCH($F$15,DATA2!$I$3:$J$3,0))*(1+UP!$A$3)),"")</f>
        <v/>
      </c>
      <c r="N55" s="311"/>
      <c r="O55" s="307" t="str">
        <f t="shared" si="0"/>
        <v/>
      </c>
      <c r="P55" s="308" t="str">
        <f t="shared" si="3"/>
        <v/>
      </c>
      <c r="Q55" s="309" t="str">
        <f t="shared" si="3"/>
        <v/>
      </c>
      <c r="R55" s="301"/>
      <c r="S55" s="302"/>
      <c r="T55" s="302"/>
      <c r="U55" s="302"/>
      <c r="V55" s="302"/>
      <c r="W55" s="303"/>
      <c r="X55" s="241"/>
      <c r="Z55" s="227"/>
      <c r="AA55" s="227"/>
      <c r="AB55" s="226"/>
      <c r="AC55" s="226"/>
      <c r="AD55" s="226"/>
      <c r="AE55" s="226"/>
      <c r="AF55" s="226"/>
      <c r="AG55" s="264"/>
      <c r="AH55" s="570"/>
      <c r="AI55" s="226"/>
      <c r="AJ55" s="226"/>
      <c r="AK55" s="226"/>
      <c r="AL55" s="226"/>
      <c r="AM55" s="226"/>
      <c r="AN55" s="226"/>
      <c r="AO55" s="265"/>
    </row>
    <row r="56" spans="1:41" ht="15" x14ac:dyDescent="0.2">
      <c r="A56" s="254">
        <v>34</v>
      </c>
      <c r="B56" s="353"/>
      <c r="C56" s="354"/>
      <c r="D56" s="355"/>
      <c r="E56" s="356" t="str">
        <f>IF(AND(B56&lt;&gt;"",$H$16=DATA3!$AU$10),INDEX(DATA2!$C$101:$C$166,MATCH(B56,DATA2!$E$101:$E$166,0)),"")</f>
        <v/>
      </c>
      <c r="F56" s="357"/>
      <c r="G56" s="357"/>
      <c r="H56" s="357"/>
      <c r="I56" s="358"/>
      <c r="J56" s="257"/>
      <c r="K56" s="307" t="str">
        <f>IF(AND(B56&lt;&gt;"",$H$16=DATA3!$AU$10),INDEX(DATA2!$H$101:$H$166,MATCH($E56,DATA2!$C$101:$C$166,0)),"")</f>
        <v/>
      </c>
      <c r="L56" s="309"/>
      <c r="M56" s="310" t="str">
        <f>IF(AND($K56&lt;&gt;"",$H$16=DATA3!$AU$10),(INDEX(DATA2!$I$101:$J$199,MATCH($E56,DATA2!$C$101:$C$199,0),MATCH($F$15,DATA2!$I$3:$J$3,0))*(1+UP!$A$3)),"")</f>
        <v/>
      </c>
      <c r="N56" s="311"/>
      <c r="O56" s="307" t="str">
        <f t="shared" si="0"/>
        <v/>
      </c>
      <c r="P56" s="308" t="str">
        <f t="shared" si="3"/>
        <v/>
      </c>
      <c r="Q56" s="309" t="str">
        <f t="shared" si="3"/>
        <v/>
      </c>
      <c r="R56" s="301"/>
      <c r="S56" s="302"/>
      <c r="T56" s="302"/>
      <c r="U56" s="302"/>
      <c r="V56" s="302"/>
      <c r="W56" s="303"/>
      <c r="X56" s="241"/>
      <c r="Z56" s="268"/>
      <c r="AA56" s="268"/>
      <c r="AB56" s="226"/>
      <c r="AC56" s="226"/>
      <c r="AD56" s="226"/>
      <c r="AE56" s="226"/>
      <c r="AF56" s="226"/>
      <c r="AG56" s="264"/>
      <c r="AH56" s="570"/>
      <c r="AI56" s="226"/>
      <c r="AJ56" s="226"/>
      <c r="AK56" s="226"/>
      <c r="AL56" s="226"/>
      <c r="AM56" s="226"/>
      <c r="AN56" s="226"/>
      <c r="AO56" s="265"/>
    </row>
    <row r="57" spans="1:41" ht="15" x14ac:dyDescent="0.2">
      <c r="A57" s="254">
        <v>35</v>
      </c>
      <c r="B57" s="353"/>
      <c r="C57" s="354"/>
      <c r="D57" s="355"/>
      <c r="E57" s="356" t="str">
        <f>IF(AND(B57&lt;&gt;"",$H$16=DATA3!$AU$10),INDEX(DATA2!$C$101:$C$166,MATCH(B57,DATA2!$E$101:$E$166,0)),"")</f>
        <v/>
      </c>
      <c r="F57" s="357"/>
      <c r="G57" s="357"/>
      <c r="H57" s="357"/>
      <c r="I57" s="358"/>
      <c r="J57" s="257"/>
      <c r="K57" s="307" t="str">
        <f>IF(AND(B57&lt;&gt;"",$H$16=DATA3!$AU$10),INDEX(DATA2!$H$101:$H$166,MATCH($E57,DATA2!$C$101:$C$166,0)),"")</f>
        <v/>
      </c>
      <c r="L57" s="309"/>
      <c r="M57" s="310" t="str">
        <f>IF(AND($K57&lt;&gt;"",$H$16=DATA3!$AU$10),(INDEX(DATA2!$I$101:$J$199,MATCH($E57,DATA2!$C$101:$C$199,0),MATCH($F$15,DATA2!$I$3:$J$3,0))*(1+UP!$A$3)),"")</f>
        <v/>
      </c>
      <c r="N57" s="311"/>
      <c r="O57" s="307" t="str">
        <f t="shared" si="0"/>
        <v/>
      </c>
      <c r="P57" s="308" t="str">
        <f t="shared" si="3"/>
        <v/>
      </c>
      <c r="Q57" s="309" t="str">
        <f t="shared" si="3"/>
        <v/>
      </c>
      <c r="R57" s="301"/>
      <c r="S57" s="302"/>
      <c r="T57" s="302"/>
      <c r="U57" s="302"/>
      <c r="V57" s="302"/>
      <c r="W57" s="303"/>
      <c r="Y57" s="254"/>
      <c r="Z57" s="268"/>
      <c r="AA57" s="268"/>
      <c r="AB57" s="226"/>
      <c r="AC57" s="226"/>
      <c r="AD57" s="226"/>
      <c r="AE57" s="226"/>
      <c r="AF57" s="226"/>
      <c r="AG57" s="264"/>
      <c r="AH57" s="570"/>
      <c r="AI57" s="226"/>
      <c r="AJ57" s="226"/>
      <c r="AK57" s="226"/>
      <c r="AL57" s="226"/>
      <c r="AM57" s="226"/>
      <c r="AN57" s="226"/>
      <c r="AO57" s="265"/>
    </row>
    <row r="58" spans="1:41" ht="18" customHeight="1" x14ac:dyDescent="0.2">
      <c r="A58" s="254"/>
      <c r="B58" s="254"/>
      <c r="C58" s="254"/>
      <c r="D58" s="254"/>
      <c r="E58" s="254"/>
      <c r="F58" s="254"/>
      <c r="G58" s="254"/>
      <c r="H58" s="254" t="s">
        <v>239</v>
      </c>
      <c r="I58" s="254"/>
      <c r="J58" s="260">
        <f>SUM(J23:J57)</f>
        <v>0</v>
      </c>
      <c r="K58" s="261"/>
      <c r="L58" s="262"/>
      <c r="M58" s="254" t="s">
        <v>239</v>
      </c>
      <c r="N58" s="254"/>
      <c r="O58" s="304">
        <f>SUM(O23:O57)</f>
        <v>0</v>
      </c>
      <c r="P58" s="305"/>
      <c r="Q58" s="306"/>
      <c r="R58" s="254"/>
      <c r="S58" s="254"/>
      <c r="T58" s="254"/>
      <c r="U58" s="254"/>
      <c r="V58" s="263"/>
      <c r="W58" s="254"/>
      <c r="X58" s="268"/>
      <c r="Y58" s="268"/>
      <c r="Z58" s="226"/>
      <c r="AA58" s="226"/>
      <c r="AB58" s="226"/>
      <c r="AC58" s="226"/>
      <c r="AD58" s="226"/>
      <c r="AE58" s="264"/>
      <c r="AF58" s="226"/>
      <c r="AG58" s="226"/>
      <c r="AH58" s="570"/>
      <c r="AI58" s="226"/>
      <c r="AJ58" s="226"/>
      <c r="AK58" s="226"/>
      <c r="AL58" s="226"/>
      <c r="AM58" s="265"/>
    </row>
    <row r="59" spans="1:41" ht="12.75" customHeight="1" x14ac:dyDescent="0.2">
      <c r="A59" s="227"/>
      <c r="B59" s="266"/>
      <c r="C59" s="266"/>
      <c r="D59" s="266"/>
      <c r="E59" s="266"/>
      <c r="F59" s="266"/>
      <c r="G59" s="266"/>
      <c r="H59" s="266"/>
      <c r="I59" s="266"/>
      <c r="J59" s="267"/>
      <c r="K59" s="227"/>
      <c r="L59" s="227"/>
      <c r="M59" s="227"/>
      <c r="N59" s="227"/>
      <c r="O59" s="227"/>
      <c r="P59" s="227"/>
      <c r="Q59" s="227"/>
      <c r="R59" s="227"/>
      <c r="S59" s="227"/>
      <c r="T59" s="227"/>
      <c r="U59" s="227"/>
      <c r="V59" s="227"/>
      <c r="W59" s="227"/>
      <c r="X59" s="227"/>
      <c r="Y59" s="254"/>
      <c r="Z59" s="268"/>
      <c r="AA59" s="268"/>
      <c r="AB59" s="226"/>
      <c r="AC59" s="226"/>
      <c r="AD59" s="226"/>
      <c r="AE59" s="226"/>
      <c r="AF59" s="226"/>
      <c r="AG59" s="264"/>
      <c r="AH59" s="570"/>
      <c r="AI59" s="226"/>
      <c r="AJ59" s="226"/>
      <c r="AK59" s="226"/>
      <c r="AL59" s="226"/>
      <c r="AM59" s="226"/>
      <c r="AN59" s="226"/>
      <c r="AO59" s="265"/>
    </row>
    <row r="60" spans="1:41" ht="15" x14ac:dyDescent="0.2">
      <c r="A60" s="254"/>
      <c r="B60" s="254"/>
      <c r="C60" s="254"/>
      <c r="D60" s="254"/>
      <c r="E60" s="254"/>
      <c r="F60" s="254"/>
      <c r="G60" s="254"/>
      <c r="H60" s="254"/>
      <c r="I60" s="254"/>
      <c r="J60" s="254"/>
      <c r="K60" s="254"/>
      <c r="L60" s="254"/>
      <c r="M60" s="254"/>
      <c r="N60" s="254"/>
      <c r="O60" s="254"/>
      <c r="P60" s="254"/>
      <c r="Q60" s="254"/>
      <c r="R60" s="265"/>
      <c r="S60" s="265"/>
      <c r="T60" s="254"/>
      <c r="U60" s="254"/>
      <c r="V60" s="254"/>
      <c r="W60" s="254"/>
      <c r="X60" s="263"/>
      <c r="Y60" s="278"/>
      <c r="Z60" s="254"/>
      <c r="AA60" s="254"/>
      <c r="AB60" s="254"/>
      <c r="AC60" s="254"/>
      <c r="AD60" s="254"/>
      <c r="AE60" s="254"/>
      <c r="AF60" s="254"/>
      <c r="AG60" s="254"/>
      <c r="AH60" s="269"/>
      <c r="AI60" s="254"/>
      <c r="AJ60" s="254"/>
      <c r="AK60" s="254"/>
      <c r="AL60" s="254"/>
      <c r="AM60" s="254"/>
      <c r="AN60" s="265"/>
      <c r="AO60" s="265"/>
    </row>
    <row r="61" spans="1:41" x14ac:dyDescent="0.2">
      <c r="X61" s="241"/>
      <c r="Y61" s="226"/>
      <c r="Z61" s="241"/>
    </row>
    <row r="62" spans="1:41" x14ac:dyDescent="0.2">
      <c r="X62" s="241"/>
      <c r="Y62" s="254"/>
      <c r="Z62" s="241"/>
    </row>
    <row r="63" spans="1:41" x14ac:dyDescent="0.2">
      <c r="Y63" s="254"/>
    </row>
  </sheetData>
  <sheetProtection algorithmName="SHA-512" hashValue="QnZB+r1GAprRNCSoecAd4L6DuGTxVwuCBWr2jlvIIKtwIS/2Fy2tjZh5jAk1nYiz/I+Z6YtqfsGa2KcnYLeLJg==" saltValue="3ce56nZAxSy888/hxcLSkw==" spinCount="100000" sheet="1" objects="1" scenarios="1" selectLockedCells="1"/>
  <mergeCells count="390">
    <mergeCell ref="J18:J22"/>
    <mergeCell ref="N19:P19"/>
    <mergeCell ref="T19:W19"/>
    <mergeCell ref="X19:Z19"/>
    <mergeCell ref="B22:D22"/>
    <mergeCell ref="E22:I22"/>
    <mergeCell ref="K22:L22"/>
    <mergeCell ref="M22:N22"/>
    <mergeCell ref="O22:Q22"/>
    <mergeCell ref="R22:U22"/>
    <mergeCell ref="X8:Z8"/>
    <mergeCell ref="Z9:AC9"/>
    <mergeCell ref="AG8:AO8"/>
    <mergeCell ref="AI9:AO9"/>
    <mergeCell ref="I8:T8"/>
    <mergeCell ref="O9:P9"/>
    <mergeCell ref="B8:H8"/>
    <mergeCell ref="B9:C9"/>
    <mergeCell ref="V9:Y9"/>
    <mergeCell ref="L1:AF2"/>
    <mergeCell ref="B25:D25"/>
    <mergeCell ref="E25:I25"/>
    <mergeCell ref="K25:L25"/>
    <mergeCell ref="B23:D23"/>
    <mergeCell ref="E23:I23"/>
    <mergeCell ref="K23:L23"/>
    <mergeCell ref="B24:D24"/>
    <mergeCell ref="E24:I24"/>
    <mergeCell ref="K24:L24"/>
    <mergeCell ref="Q19:S19"/>
    <mergeCell ref="M25:N25"/>
    <mergeCell ref="N3:AE5"/>
    <mergeCell ref="B6:AK6"/>
    <mergeCell ref="B7:AK7"/>
    <mergeCell ref="G13:S13"/>
    <mergeCell ref="F15:N15"/>
    <mergeCell ref="D9:N9"/>
    <mergeCell ref="E10:N10"/>
    <mergeCell ref="P10:T10"/>
    <mergeCell ref="E11:T11"/>
    <mergeCell ref="T14:X14"/>
    <mergeCell ref="J12:T12"/>
    <mergeCell ref="Q9:T9"/>
    <mergeCell ref="B28:D28"/>
    <mergeCell ref="E28:I28"/>
    <mergeCell ref="K28:L28"/>
    <mergeCell ref="B29:D29"/>
    <mergeCell ref="E29:I29"/>
    <mergeCell ref="K29:L29"/>
    <mergeCell ref="B26:D26"/>
    <mergeCell ref="E26:I26"/>
    <mergeCell ref="K26:L26"/>
    <mergeCell ref="B27:D27"/>
    <mergeCell ref="E27:I27"/>
    <mergeCell ref="K27:L27"/>
    <mergeCell ref="B32:D32"/>
    <mergeCell ref="E32:I32"/>
    <mergeCell ref="K32:L32"/>
    <mergeCell ref="B33:D33"/>
    <mergeCell ref="E33:I33"/>
    <mergeCell ref="K33:L33"/>
    <mergeCell ref="B30:D30"/>
    <mergeCell ref="E30:I30"/>
    <mergeCell ref="K30:L30"/>
    <mergeCell ref="B31:D31"/>
    <mergeCell ref="E31:I31"/>
    <mergeCell ref="K31:L31"/>
    <mergeCell ref="B36:D36"/>
    <mergeCell ref="E36:I36"/>
    <mergeCell ref="K36:L36"/>
    <mergeCell ref="B37:D37"/>
    <mergeCell ref="E37:I37"/>
    <mergeCell ref="K37:L37"/>
    <mergeCell ref="B34:D34"/>
    <mergeCell ref="E34:I34"/>
    <mergeCell ref="K34:L34"/>
    <mergeCell ref="B35:D35"/>
    <mergeCell ref="E35:I35"/>
    <mergeCell ref="K35:L35"/>
    <mergeCell ref="B40:D40"/>
    <mergeCell ref="E40:I40"/>
    <mergeCell ref="K40:L40"/>
    <mergeCell ref="B41:D41"/>
    <mergeCell ref="E41:I41"/>
    <mergeCell ref="K41:L41"/>
    <mergeCell ref="B38:D38"/>
    <mergeCell ref="E38:I38"/>
    <mergeCell ref="K38:L38"/>
    <mergeCell ref="B39:D39"/>
    <mergeCell ref="E39:I39"/>
    <mergeCell ref="K39:L39"/>
    <mergeCell ref="B44:D44"/>
    <mergeCell ref="E44:I44"/>
    <mergeCell ref="K44:L44"/>
    <mergeCell ref="B45:D45"/>
    <mergeCell ref="E45:I45"/>
    <mergeCell ref="K45:L45"/>
    <mergeCell ref="B42:D42"/>
    <mergeCell ref="E42:I42"/>
    <mergeCell ref="K42:L42"/>
    <mergeCell ref="B43:D43"/>
    <mergeCell ref="E43:I43"/>
    <mergeCell ref="K43:L43"/>
    <mergeCell ref="E48:I48"/>
    <mergeCell ref="K48:L48"/>
    <mergeCell ref="B49:D49"/>
    <mergeCell ref="E49:I49"/>
    <mergeCell ref="K49:L49"/>
    <mergeCell ref="B46:D46"/>
    <mergeCell ref="E46:I46"/>
    <mergeCell ref="K46:L46"/>
    <mergeCell ref="B47:D47"/>
    <mergeCell ref="E47:I47"/>
    <mergeCell ref="K47:L47"/>
    <mergeCell ref="B57:D57"/>
    <mergeCell ref="E57:I57"/>
    <mergeCell ref="K57:L57"/>
    <mergeCell ref="B54:D54"/>
    <mergeCell ref="E54:I54"/>
    <mergeCell ref="K54:L54"/>
    <mergeCell ref="B55:D55"/>
    <mergeCell ref="E55:I55"/>
    <mergeCell ref="K55:L55"/>
    <mergeCell ref="Z34:AB34"/>
    <mergeCell ref="AC34:AG34"/>
    <mergeCell ref="AI34:AJ34"/>
    <mergeCell ref="AK34:AL34"/>
    <mergeCell ref="AM34:AO34"/>
    <mergeCell ref="Z35:AB35"/>
    <mergeCell ref="AC35:AG35"/>
    <mergeCell ref="AI35:AJ35"/>
    <mergeCell ref="B56:D56"/>
    <mergeCell ref="E56:I56"/>
    <mergeCell ref="K56:L56"/>
    <mergeCell ref="B52:D52"/>
    <mergeCell ref="E52:I52"/>
    <mergeCell ref="K52:L52"/>
    <mergeCell ref="B53:D53"/>
    <mergeCell ref="E53:I53"/>
    <mergeCell ref="K53:L53"/>
    <mergeCell ref="B50:D50"/>
    <mergeCell ref="E50:I50"/>
    <mergeCell ref="K50:L50"/>
    <mergeCell ref="B51:D51"/>
    <mergeCell ref="E51:I51"/>
    <mergeCell ref="K51:L51"/>
    <mergeCell ref="B48:D48"/>
    <mergeCell ref="Z33:AB33"/>
    <mergeCell ref="AC33:AG33"/>
    <mergeCell ref="AI33:AJ33"/>
    <mergeCell ref="AK33:AL33"/>
    <mergeCell ref="AM33:AO33"/>
    <mergeCell ref="Z32:AB32"/>
    <mergeCell ref="AC32:AG32"/>
    <mergeCell ref="AC30:AG30"/>
    <mergeCell ref="AI30:AJ30"/>
    <mergeCell ref="AK30:AL30"/>
    <mergeCell ref="AM30:AO30"/>
    <mergeCell ref="Z31:AB31"/>
    <mergeCell ref="AC31:AG31"/>
    <mergeCell ref="AI31:AJ31"/>
    <mergeCell ref="AK31:AL31"/>
    <mergeCell ref="AM31:AO31"/>
    <mergeCell ref="AI32:AJ32"/>
    <mergeCell ref="AK32:AL32"/>
    <mergeCell ref="AM32:AO32"/>
    <mergeCell ref="Z30:AB30"/>
    <mergeCell ref="AK35:AL35"/>
    <mergeCell ref="AM35:AO35"/>
    <mergeCell ref="Z36:AB36"/>
    <mergeCell ref="AC36:AG36"/>
    <mergeCell ref="AI36:AJ36"/>
    <mergeCell ref="AK36:AL36"/>
    <mergeCell ref="AM36:AO36"/>
    <mergeCell ref="Z37:AB37"/>
    <mergeCell ref="AC37:AG37"/>
    <mergeCell ref="AI37:AJ37"/>
    <mergeCell ref="AK37:AL37"/>
    <mergeCell ref="AM37:AO37"/>
    <mergeCell ref="Z38:AB38"/>
    <mergeCell ref="AC38:AG38"/>
    <mergeCell ref="AI38:AJ38"/>
    <mergeCell ref="AK38:AL38"/>
    <mergeCell ref="AM38:AO38"/>
    <mergeCell ref="Z39:AB39"/>
    <mergeCell ref="AC39:AG39"/>
    <mergeCell ref="AI39:AJ39"/>
    <mergeCell ref="AK39:AL39"/>
    <mergeCell ref="AM39:AO39"/>
    <mergeCell ref="Z40:AB40"/>
    <mergeCell ref="AC40:AG40"/>
    <mergeCell ref="AI40:AJ40"/>
    <mergeCell ref="AK40:AL40"/>
    <mergeCell ref="AM40:AO40"/>
    <mergeCell ref="Z41:AB41"/>
    <mergeCell ref="AC41:AG41"/>
    <mergeCell ref="AI41:AJ41"/>
    <mergeCell ref="AK41:AL41"/>
    <mergeCell ref="AM41:AO41"/>
    <mergeCell ref="AC42:AG42"/>
    <mergeCell ref="AI42:AJ42"/>
    <mergeCell ref="AK42:AL42"/>
    <mergeCell ref="AM42:AO42"/>
    <mergeCell ref="Z43:AB43"/>
    <mergeCell ref="AC43:AG43"/>
    <mergeCell ref="AI43:AJ43"/>
    <mergeCell ref="AK43:AL43"/>
    <mergeCell ref="AM43:AO43"/>
    <mergeCell ref="AM47:AO47"/>
    <mergeCell ref="Z44:AB44"/>
    <mergeCell ref="AC44:AG44"/>
    <mergeCell ref="AI44:AJ44"/>
    <mergeCell ref="AK44:AL44"/>
    <mergeCell ref="AM44:AO44"/>
    <mergeCell ref="Z45:AB45"/>
    <mergeCell ref="AC45:AG45"/>
    <mergeCell ref="AI45:AJ45"/>
    <mergeCell ref="AK45:AL45"/>
    <mergeCell ref="AM45:AO45"/>
    <mergeCell ref="AM51:AO51"/>
    <mergeCell ref="AM54:AO54"/>
    <mergeCell ref="Z52:AB52"/>
    <mergeCell ref="AC52:AG52"/>
    <mergeCell ref="AI52:AJ52"/>
    <mergeCell ref="AK52:AL52"/>
    <mergeCell ref="AM52:AO52"/>
    <mergeCell ref="Z53:AB53"/>
    <mergeCell ref="AC53:AG53"/>
    <mergeCell ref="AI53:AJ53"/>
    <mergeCell ref="AK53:AL53"/>
    <mergeCell ref="AM53:AO53"/>
    <mergeCell ref="B11:D11"/>
    <mergeCell ref="B10:D10"/>
    <mergeCell ref="Z50:AB50"/>
    <mergeCell ref="AC50:AG50"/>
    <mergeCell ref="AI50:AJ50"/>
    <mergeCell ref="AK50:AL50"/>
    <mergeCell ref="AM50:AO50"/>
    <mergeCell ref="AC48:AG48"/>
    <mergeCell ref="AI48:AJ48"/>
    <mergeCell ref="AK48:AL48"/>
    <mergeCell ref="AM48:AO48"/>
    <mergeCell ref="Z49:AB49"/>
    <mergeCell ref="AC49:AG49"/>
    <mergeCell ref="AI49:AJ49"/>
    <mergeCell ref="AK49:AL49"/>
    <mergeCell ref="AM49:AO49"/>
    <mergeCell ref="Z48:AB48"/>
    <mergeCell ref="Z46:AB46"/>
    <mergeCell ref="AC46:AG46"/>
    <mergeCell ref="M29:N29"/>
    <mergeCell ref="O29:Q29"/>
    <mergeCell ref="AI46:AJ46"/>
    <mergeCell ref="AK46:AL46"/>
    <mergeCell ref="AM46:AO46"/>
    <mergeCell ref="AM29:AO29"/>
    <mergeCell ref="AL16:AO16"/>
    <mergeCell ref="Z23:AO23"/>
    <mergeCell ref="Z24:AO24"/>
    <mergeCell ref="Z25:AO25"/>
    <mergeCell ref="Z26:AO26"/>
    <mergeCell ref="AL15:AO15"/>
    <mergeCell ref="T15:X15"/>
    <mergeCell ref="AL12:AO12"/>
    <mergeCell ref="AD15:AJ15"/>
    <mergeCell ref="R28:W28"/>
    <mergeCell ref="R27:W27"/>
    <mergeCell ref="R26:W26"/>
    <mergeCell ref="R23:W23"/>
    <mergeCell ref="R24:W24"/>
    <mergeCell ref="R25:W25"/>
    <mergeCell ref="Z22:AO22"/>
    <mergeCell ref="M55:N55"/>
    <mergeCell ref="M56:N56"/>
    <mergeCell ref="M57:N57"/>
    <mergeCell ref="H16:N16"/>
    <mergeCell ref="B14:L14"/>
    <mergeCell ref="AD12:AK12"/>
    <mergeCell ref="Z15:AC15"/>
    <mergeCell ref="B16:F16"/>
    <mergeCell ref="B15:E15"/>
    <mergeCell ref="AH27:AH28"/>
    <mergeCell ref="Z29:AB29"/>
    <mergeCell ref="AC29:AG29"/>
    <mergeCell ref="AI29:AJ29"/>
    <mergeCell ref="AK29:AL29"/>
    <mergeCell ref="B12:I12"/>
    <mergeCell ref="Z51:AB51"/>
    <mergeCell ref="AC51:AG51"/>
    <mergeCell ref="AI51:AJ51"/>
    <mergeCell ref="AK51:AL51"/>
    <mergeCell ref="Z47:AB47"/>
    <mergeCell ref="AC47:AG47"/>
    <mergeCell ref="AI47:AJ47"/>
    <mergeCell ref="AK47:AL47"/>
    <mergeCell ref="Z42:AB42"/>
    <mergeCell ref="M30:N30"/>
    <mergeCell ref="O30:Q30"/>
    <mergeCell ref="M31:N31"/>
    <mergeCell ref="O31:Q31"/>
    <mergeCell ref="M32:N32"/>
    <mergeCell ref="M33:N33"/>
    <mergeCell ref="M34:N34"/>
    <mergeCell ref="O32:Q32"/>
    <mergeCell ref="O33:Q33"/>
    <mergeCell ref="O34:Q34"/>
    <mergeCell ref="M26:N26"/>
    <mergeCell ref="O23:Q23"/>
    <mergeCell ref="O24:Q24"/>
    <mergeCell ref="O25:Q25"/>
    <mergeCell ref="O26:Q26"/>
    <mergeCell ref="O27:Q27"/>
    <mergeCell ref="O28:Q28"/>
    <mergeCell ref="M27:N27"/>
    <mergeCell ref="M28:N28"/>
    <mergeCell ref="M23:N23"/>
    <mergeCell ref="M24:N24"/>
    <mergeCell ref="M39:N39"/>
    <mergeCell ref="M40:N40"/>
    <mergeCell ref="M41:N41"/>
    <mergeCell ref="M42:N42"/>
    <mergeCell ref="M43:N43"/>
    <mergeCell ref="O35:Q35"/>
    <mergeCell ref="O36:Q36"/>
    <mergeCell ref="O37:Q37"/>
    <mergeCell ref="O38:Q38"/>
    <mergeCell ref="O39:Q39"/>
    <mergeCell ref="O40:Q40"/>
    <mergeCell ref="O41:Q41"/>
    <mergeCell ref="O42:Q42"/>
    <mergeCell ref="O43:Q43"/>
    <mergeCell ref="M35:N35"/>
    <mergeCell ref="M36:N36"/>
    <mergeCell ref="M37:N37"/>
    <mergeCell ref="M38:N38"/>
    <mergeCell ref="M53:N53"/>
    <mergeCell ref="M54:N54"/>
    <mergeCell ref="M47:N47"/>
    <mergeCell ref="M48:N48"/>
    <mergeCell ref="M49:N49"/>
    <mergeCell ref="M50:N50"/>
    <mergeCell ref="M51:N51"/>
    <mergeCell ref="M52:N52"/>
    <mergeCell ref="O44:Q44"/>
    <mergeCell ref="O45:Q45"/>
    <mergeCell ref="O46:Q46"/>
    <mergeCell ref="O47:Q47"/>
    <mergeCell ref="O48:Q48"/>
    <mergeCell ref="O49:Q49"/>
    <mergeCell ref="M44:N44"/>
    <mergeCell ref="M45:N45"/>
    <mergeCell ref="M46:N46"/>
    <mergeCell ref="R37:W37"/>
    <mergeCell ref="R36:W36"/>
    <mergeCell ref="R35:W35"/>
    <mergeCell ref="R34:W34"/>
    <mergeCell ref="R33:W33"/>
    <mergeCell ref="R32:W32"/>
    <mergeCell ref="R31:W31"/>
    <mergeCell ref="R30:W30"/>
    <mergeCell ref="R29:W29"/>
    <mergeCell ref="O58:Q58"/>
    <mergeCell ref="O50:Q50"/>
    <mergeCell ref="O51:Q51"/>
    <mergeCell ref="O52:Q52"/>
    <mergeCell ref="O53:Q53"/>
    <mergeCell ref="O54:Q54"/>
    <mergeCell ref="O55:Q55"/>
    <mergeCell ref="O56:Q56"/>
    <mergeCell ref="O57:Q57"/>
    <mergeCell ref="R57:W57"/>
    <mergeCell ref="R56:W56"/>
    <mergeCell ref="R55:W55"/>
    <mergeCell ref="R54:W54"/>
    <mergeCell ref="R53:W53"/>
    <mergeCell ref="R52:W52"/>
    <mergeCell ref="R51:W51"/>
    <mergeCell ref="R50:W50"/>
    <mergeCell ref="R49:W49"/>
    <mergeCell ref="R39:W39"/>
    <mergeCell ref="R38:W38"/>
    <mergeCell ref="R48:W48"/>
    <mergeCell ref="R47:W47"/>
    <mergeCell ref="R46:W46"/>
    <mergeCell ref="R45:W45"/>
    <mergeCell ref="R44:W44"/>
    <mergeCell ref="R43:W43"/>
    <mergeCell ref="R42:W42"/>
    <mergeCell ref="R41:W41"/>
    <mergeCell ref="R40:W40"/>
  </mergeCells>
  <conditionalFormatting sqref="P15:S15">
    <cfRule type="expression" dxfId="12" priority="7" stopIfTrue="1">
      <formula>+#REF!&gt; ""</formula>
    </cfRule>
  </conditionalFormatting>
  <conditionalFormatting sqref="F19">
    <cfRule type="cellIs" dxfId="11" priority="8" stopIfTrue="1" operator="equal">
      <formula>2</formula>
    </cfRule>
  </conditionalFormatting>
  <conditionalFormatting sqref="T15">
    <cfRule type="expression" dxfId="10" priority="14" stopIfTrue="1">
      <formula>$T$14&gt;0</formula>
    </cfRule>
  </conditionalFormatting>
  <conditionalFormatting sqref="Y15">
    <cfRule type="expression" dxfId="9" priority="15" stopIfTrue="1">
      <formula>+AC15&gt;0</formula>
    </cfRule>
  </conditionalFormatting>
  <pageMargins left="0.25" right="0.15" top="0.25" bottom="0.25" header="0.1" footer="0.1"/>
  <pageSetup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15" r:id="rId4" name="Check Box 7">
              <controlPr defaultSize="0" autoFill="0" autoLine="0" autoPict="0">
                <anchor moveWithCells="1">
                  <from>
                    <xdr:col>21</xdr:col>
                    <xdr:colOff>38100</xdr:colOff>
                    <xdr:row>10</xdr:row>
                    <xdr:rowOff>142875</xdr:rowOff>
                  </from>
                  <to>
                    <xdr:col>23</xdr:col>
                    <xdr:colOff>114300</xdr:colOff>
                    <xdr:row>12</xdr:row>
                    <xdr:rowOff>19050</xdr:rowOff>
                  </to>
                </anchor>
              </controlPr>
            </control>
          </mc:Choice>
        </mc:AlternateContent>
        <mc:AlternateContent xmlns:mc="http://schemas.openxmlformats.org/markup-compatibility/2006">
          <mc:Choice Requires="x14">
            <control shapeId="68616" r:id="rId5" name="Check Box 8">
              <controlPr defaultSize="0" autoFill="0" autoLine="0" autoPict="0">
                <anchor moveWithCells="1">
                  <from>
                    <xdr:col>24</xdr:col>
                    <xdr:colOff>104775</xdr:colOff>
                    <xdr:row>10</xdr:row>
                    <xdr:rowOff>152400</xdr:rowOff>
                  </from>
                  <to>
                    <xdr:col>27</xdr:col>
                    <xdr:colOff>161925</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DATA3!$AU$9:$AU$10</xm:f>
          </x14:formula1>
          <xm:sqref>H16:N16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B40"/>
  <sheetViews>
    <sheetView topLeftCell="B21" workbookViewId="0">
      <selection activeCell="B22" sqref="B22"/>
    </sheetView>
  </sheetViews>
  <sheetFormatPr defaultRowHeight="12.75" x14ac:dyDescent="0.2"/>
  <cols>
    <col min="1" max="1" width="9.140625" hidden="1" customWidth="1"/>
    <col min="2" max="2" width="9.140625" customWidth="1"/>
  </cols>
  <sheetData>
    <row r="4" spans="1:1" x14ac:dyDescent="0.2">
      <c r="A4" s="78" t="s">
        <v>72</v>
      </c>
    </row>
    <row r="5" spans="1:1" x14ac:dyDescent="0.2">
      <c r="A5" s="78"/>
    </row>
    <row r="6" spans="1:1" x14ac:dyDescent="0.2">
      <c r="A6" s="78" t="s">
        <v>55</v>
      </c>
    </row>
    <row r="7" spans="1:1" x14ac:dyDescent="0.2">
      <c r="A7" s="78" t="s">
        <v>56</v>
      </c>
    </row>
    <row r="8" spans="1:1" x14ac:dyDescent="0.2">
      <c r="A8" s="78" t="s">
        <v>57</v>
      </c>
    </row>
    <row r="12" spans="1:1" x14ac:dyDescent="0.2">
      <c r="A12" s="78" t="s">
        <v>72</v>
      </c>
    </row>
    <row r="13" spans="1:1" x14ac:dyDescent="0.2">
      <c r="A13" s="78"/>
    </row>
    <row r="14" spans="1:1" x14ac:dyDescent="0.2">
      <c r="A14" s="78" t="s">
        <v>55</v>
      </c>
    </row>
    <row r="15" spans="1:1" x14ac:dyDescent="0.2">
      <c r="A15" s="78" t="s">
        <v>56</v>
      </c>
    </row>
    <row r="16" spans="1:1" x14ac:dyDescent="0.2">
      <c r="A16" s="78" t="s">
        <v>57</v>
      </c>
    </row>
    <row r="21" spans="1:2" x14ac:dyDescent="0.2">
      <c r="A21" s="80" t="s">
        <v>89</v>
      </c>
    </row>
    <row r="22" spans="1:2" x14ac:dyDescent="0.2">
      <c r="B22" s="80" t="s">
        <v>36</v>
      </c>
    </row>
    <row r="23" spans="1:2" x14ac:dyDescent="0.2">
      <c r="A23" s="64">
        <v>0.4345</v>
      </c>
      <c r="B23" s="80" t="s">
        <v>44</v>
      </c>
    </row>
    <row r="24" spans="1:2" x14ac:dyDescent="0.2">
      <c r="A24" s="64">
        <v>0.38629999999999998</v>
      </c>
      <c r="B24" s="80" t="s">
        <v>43</v>
      </c>
    </row>
    <row r="25" spans="1:2" x14ac:dyDescent="0.2">
      <c r="A25" s="64">
        <v>0.34770000000000001</v>
      </c>
      <c r="B25" s="80" t="s">
        <v>42</v>
      </c>
    </row>
    <row r="26" spans="1:2" x14ac:dyDescent="0.2">
      <c r="A26" s="64">
        <v>0.31609999999999999</v>
      </c>
      <c r="B26" s="80" t="s">
        <v>41</v>
      </c>
    </row>
    <row r="27" spans="1:2" x14ac:dyDescent="0.2">
      <c r="A27" s="64">
        <v>0.28970000000000001</v>
      </c>
      <c r="B27" s="80" t="s">
        <v>40</v>
      </c>
    </row>
    <row r="28" spans="1:2" x14ac:dyDescent="0.2">
      <c r="A28" s="64">
        <v>0.26740000000000003</v>
      </c>
      <c r="B28" s="80" t="s">
        <v>39</v>
      </c>
    </row>
    <row r="29" spans="1:2" x14ac:dyDescent="0.2">
      <c r="A29" s="64">
        <v>0.25790000000000002</v>
      </c>
      <c r="B29" s="80" t="s">
        <v>90</v>
      </c>
    </row>
    <row r="30" spans="1:2" x14ac:dyDescent="0.2">
      <c r="A30" s="64">
        <v>0.24390000000000001</v>
      </c>
      <c r="B30" s="80" t="s">
        <v>91</v>
      </c>
    </row>
    <row r="34" spans="1:1" x14ac:dyDescent="0.2">
      <c r="A34" s="80" t="s">
        <v>290</v>
      </c>
    </row>
    <row r="35" spans="1:1" x14ac:dyDescent="0.2">
      <c r="A35" s="80" t="s">
        <v>291</v>
      </c>
    </row>
    <row r="36" spans="1:1" x14ac:dyDescent="0.2">
      <c r="A36" s="80" t="s">
        <v>292</v>
      </c>
    </row>
    <row r="37" spans="1:1" x14ac:dyDescent="0.2">
      <c r="A37" s="80" t="s">
        <v>293</v>
      </c>
    </row>
    <row r="38" spans="1:1" x14ac:dyDescent="0.2">
      <c r="A38" s="80" t="s">
        <v>294</v>
      </c>
    </row>
    <row r="39" spans="1:1" x14ac:dyDescent="0.2">
      <c r="A39" s="80" t="s">
        <v>295</v>
      </c>
    </row>
    <row r="40" spans="1:1" x14ac:dyDescent="0.2">
      <c r="A40" s="80" t="s">
        <v>296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2184"/>
  <sheetViews>
    <sheetView zoomScaleNormal="100" workbookViewId="0">
      <pane ySplit="1605" topLeftCell="A114" activePane="bottomLeft"/>
      <selection activeCell="N1" sqref="E1:N1048576"/>
      <selection pane="bottomLeft" activeCell="J181" sqref="J181"/>
    </sheetView>
  </sheetViews>
  <sheetFormatPr defaultColWidth="9.140625" defaultRowHeight="12.75" x14ac:dyDescent="0.2"/>
  <cols>
    <col min="1" max="1" width="23.140625" style="219" customWidth="1"/>
    <col min="2" max="2" width="18.5703125" style="219" customWidth="1"/>
    <col min="3" max="3" width="17.7109375" style="219" customWidth="1"/>
    <col min="4" max="4" width="19.140625" style="219" customWidth="1"/>
    <col min="5" max="5" width="21.140625" style="219" customWidth="1"/>
    <col min="6" max="6" width="16.42578125" style="219" customWidth="1"/>
    <col min="7" max="7" width="9.28515625" style="219" customWidth="1"/>
    <col min="8" max="11" width="8.42578125" style="219" customWidth="1"/>
    <col min="12" max="22" width="9.140625" style="219" customWidth="1"/>
    <col min="23" max="23" width="2.85546875" style="219" customWidth="1"/>
    <col min="24" max="24" width="6.42578125" style="219" customWidth="1"/>
    <col min="25" max="67" width="9.140625" style="219" customWidth="1"/>
    <col min="68" max="16384" width="9.140625" style="219"/>
  </cols>
  <sheetData>
    <row r="1" spans="1:24" x14ac:dyDescent="0.2">
      <c r="A1" s="220" t="s">
        <v>386</v>
      </c>
      <c r="C1" s="220" t="s">
        <v>94</v>
      </c>
      <c r="D1" s="220"/>
      <c r="E1" s="220"/>
      <c r="I1" s="220"/>
    </row>
    <row r="2" spans="1:24" x14ac:dyDescent="0.2">
      <c r="A2" s="220" t="s">
        <v>387</v>
      </c>
    </row>
    <row r="3" spans="1:24" x14ac:dyDescent="0.2">
      <c r="B3" s="220" t="s">
        <v>686</v>
      </c>
      <c r="C3" s="219" t="s">
        <v>88</v>
      </c>
      <c r="I3" s="270">
        <v>0.379</v>
      </c>
      <c r="J3" s="270">
        <v>0.35899999999999999</v>
      </c>
      <c r="O3" s="270"/>
      <c r="P3" s="270"/>
      <c r="Q3" s="270"/>
      <c r="R3" s="270"/>
      <c r="S3" s="270"/>
      <c r="T3" s="270"/>
      <c r="U3" s="270"/>
    </row>
    <row r="4" spans="1:24" x14ac:dyDescent="0.2">
      <c r="A4" s="220" t="s">
        <v>95</v>
      </c>
      <c r="B4" s="220" t="s">
        <v>687</v>
      </c>
      <c r="C4" s="220" t="s">
        <v>96</v>
      </c>
      <c r="D4" s="220" t="s">
        <v>128</v>
      </c>
      <c r="E4" s="220"/>
      <c r="F4" s="220" t="s">
        <v>683</v>
      </c>
      <c r="G4" s="220" t="s">
        <v>688</v>
      </c>
      <c r="H4" s="271" t="s">
        <v>45</v>
      </c>
      <c r="I4" s="272" t="s">
        <v>684</v>
      </c>
      <c r="J4" s="272" t="s">
        <v>685</v>
      </c>
      <c r="K4" s="271" t="s">
        <v>87</v>
      </c>
    </row>
    <row r="5" spans="1:24" ht="15" x14ac:dyDescent="0.2">
      <c r="A5" s="220" t="s">
        <v>385</v>
      </c>
      <c r="D5" s="273"/>
      <c r="G5" s="220" t="s">
        <v>220</v>
      </c>
    </row>
    <row r="6" spans="1:24" x14ac:dyDescent="0.2">
      <c r="A6" s="222" t="s">
        <v>388</v>
      </c>
      <c r="B6" s="222" t="s">
        <v>303</v>
      </c>
      <c r="C6" s="222" t="s">
        <v>303</v>
      </c>
      <c r="D6" s="222" t="s">
        <v>130</v>
      </c>
      <c r="E6" s="222" t="s">
        <v>130</v>
      </c>
      <c r="F6" s="222" t="s">
        <v>388</v>
      </c>
      <c r="H6" s="288">
        <v>201</v>
      </c>
      <c r="I6" s="288">
        <v>76.180000000000007</v>
      </c>
      <c r="J6" s="288">
        <v>72.16</v>
      </c>
      <c r="K6" s="288">
        <v>25</v>
      </c>
      <c r="O6" s="274"/>
      <c r="P6" s="274"/>
      <c r="Q6" s="274"/>
      <c r="R6" s="274"/>
      <c r="S6" s="274"/>
      <c r="T6" s="274"/>
      <c r="U6" s="274"/>
      <c r="W6" s="274"/>
      <c r="X6" s="274"/>
    </row>
    <row r="7" spans="1:24" x14ac:dyDescent="0.2">
      <c r="A7" s="222" t="s">
        <v>389</v>
      </c>
      <c r="B7" s="222" t="s">
        <v>304</v>
      </c>
      <c r="C7" s="222" t="s">
        <v>304</v>
      </c>
      <c r="D7" s="222" t="s">
        <v>131</v>
      </c>
      <c r="E7" s="222" t="s">
        <v>131</v>
      </c>
      <c r="H7" s="288">
        <v>216</v>
      </c>
      <c r="I7" s="288">
        <v>81.86</v>
      </c>
      <c r="J7" s="288">
        <v>77.540000000000006</v>
      </c>
      <c r="K7" s="288">
        <v>38</v>
      </c>
      <c r="O7" s="274"/>
      <c r="P7" s="274"/>
      <c r="Q7" s="274"/>
      <c r="R7" s="274"/>
      <c r="S7" s="274"/>
      <c r="T7" s="274"/>
      <c r="U7" s="274"/>
      <c r="W7" s="274"/>
      <c r="X7" s="274"/>
    </row>
    <row r="8" spans="1:24" x14ac:dyDescent="0.2">
      <c r="A8" s="222" t="s">
        <v>390</v>
      </c>
      <c r="B8" s="222" t="s">
        <v>305</v>
      </c>
      <c r="C8" s="222" t="s">
        <v>305</v>
      </c>
      <c r="D8" s="222" t="s">
        <v>132</v>
      </c>
      <c r="E8" s="222" t="s">
        <v>132</v>
      </c>
      <c r="H8" s="288">
        <v>224</v>
      </c>
      <c r="I8" s="288">
        <v>84.9</v>
      </c>
      <c r="J8" s="288">
        <v>80.42</v>
      </c>
      <c r="K8" s="288">
        <v>30</v>
      </c>
      <c r="O8" s="274"/>
      <c r="P8" s="274"/>
      <c r="Q8" s="274"/>
      <c r="R8" s="274"/>
      <c r="S8" s="274"/>
      <c r="T8" s="274"/>
      <c r="U8" s="274"/>
      <c r="W8" s="274"/>
      <c r="X8" s="274"/>
    </row>
    <row r="9" spans="1:24" x14ac:dyDescent="0.2">
      <c r="A9" s="222" t="s">
        <v>391</v>
      </c>
      <c r="B9" s="222" t="s">
        <v>306</v>
      </c>
      <c r="C9" s="222" t="s">
        <v>306</v>
      </c>
      <c r="D9" s="222" t="s">
        <v>134</v>
      </c>
      <c r="E9" s="222" t="s">
        <v>134</v>
      </c>
      <c r="H9" s="288">
        <v>205</v>
      </c>
      <c r="I9" s="288">
        <v>77.69</v>
      </c>
      <c r="J9" s="288">
        <v>73.599999999999994</v>
      </c>
      <c r="K9" s="288">
        <v>25</v>
      </c>
      <c r="O9" s="274"/>
      <c r="P9" s="274"/>
      <c r="Q9" s="274"/>
      <c r="R9" s="274"/>
      <c r="S9" s="274"/>
      <c r="T9" s="274"/>
      <c r="U9" s="274"/>
      <c r="W9" s="274"/>
      <c r="X9" s="274"/>
    </row>
    <row r="10" spans="1:24" x14ac:dyDescent="0.2">
      <c r="A10" s="222" t="s">
        <v>392</v>
      </c>
      <c r="B10" s="222" t="s">
        <v>307</v>
      </c>
      <c r="C10" s="222" t="s">
        <v>307</v>
      </c>
      <c r="D10" s="222" t="s">
        <v>135</v>
      </c>
      <c r="E10" s="222" t="s">
        <v>135</v>
      </c>
      <c r="H10" s="288">
        <v>221</v>
      </c>
      <c r="I10" s="288">
        <v>83.76</v>
      </c>
      <c r="J10" s="288">
        <v>79.34</v>
      </c>
      <c r="K10" s="288">
        <v>30</v>
      </c>
      <c r="O10" s="274"/>
      <c r="P10" s="274"/>
      <c r="Q10" s="274"/>
      <c r="R10" s="274"/>
      <c r="S10" s="274"/>
      <c r="T10" s="274"/>
      <c r="U10" s="274"/>
      <c r="W10" s="274"/>
      <c r="X10" s="274"/>
    </row>
    <row r="11" spans="1:24" x14ac:dyDescent="0.2">
      <c r="A11" s="222" t="s">
        <v>393</v>
      </c>
      <c r="B11" s="222" t="s">
        <v>308</v>
      </c>
      <c r="C11" s="222" t="s">
        <v>308</v>
      </c>
      <c r="D11" s="222" t="s">
        <v>136</v>
      </c>
      <c r="E11" s="222" t="s">
        <v>136</v>
      </c>
      <c r="H11" s="288">
        <v>228</v>
      </c>
      <c r="I11" s="288">
        <v>86.41</v>
      </c>
      <c r="J11" s="288">
        <v>81.849999999999994</v>
      </c>
      <c r="K11" s="288">
        <v>32</v>
      </c>
      <c r="O11" s="274"/>
      <c r="P11" s="274"/>
      <c r="Q11" s="274"/>
      <c r="R11" s="274"/>
      <c r="S11" s="274"/>
      <c r="T11" s="274"/>
      <c r="U11" s="274"/>
      <c r="W11" s="274"/>
      <c r="X11" s="274"/>
    </row>
    <row r="12" spans="1:24" x14ac:dyDescent="0.2">
      <c r="A12" s="222" t="s">
        <v>394</v>
      </c>
      <c r="B12" s="222" t="s">
        <v>309</v>
      </c>
      <c r="C12" s="222" t="s">
        <v>309</v>
      </c>
      <c r="D12" s="222" t="s">
        <v>137</v>
      </c>
      <c r="E12" s="222" t="s">
        <v>137</v>
      </c>
      <c r="H12" s="288">
        <v>240</v>
      </c>
      <c r="I12" s="288">
        <v>90.96</v>
      </c>
      <c r="J12" s="288">
        <v>86.16</v>
      </c>
      <c r="K12" s="288">
        <v>30</v>
      </c>
      <c r="O12" s="274"/>
      <c r="P12" s="274"/>
      <c r="Q12" s="274"/>
      <c r="R12" s="274"/>
      <c r="S12" s="274"/>
      <c r="T12" s="274"/>
      <c r="U12" s="274"/>
      <c r="W12" s="274"/>
      <c r="X12" s="274"/>
    </row>
    <row r="13" spans="1:24" x14ac:dyDescent="0.2">
      <c r="A13" s="222" t="s">
        <v>395</v>
      </c>
      <c r="B13" s="222" t="s">
        <v>310</v>
      </c>
      <c r="C13" s="222" t="s">
        <v>310</v>
      </c>
      <c r="D13" s="222" t="s">
        <v>138</v>
      </c>
      <c r="E13" s="222" t="s">
        <v>138</v>
      </c>
      <c r="H13" s="288">
        <v>255</v>
      </c>
      <c r="I13" s="288">
        <v>96.65</v>
      </c>
      <c r="J13" s="288">
        <v>91.55</v>
      </c>
      <c r="K13" s="288">
        <v>38</v>
      </c>
      <c r="O13" s="274"/>
      <c r="P13" s="274"/>
      <c r="Q13" s="274"/>
      <c r="R13" s="274"/>
      <c r="S13" s="274"/>
      <c r="T13" s="274"/>
      <c r="U13" s="274"/>
      <c r="W13" s="274"/>
      <c r="X13" s="274"/>
    </row>
    <row r="14" spans="1:24" x14ac:dyDescent="0.2">
      <c r="A14" s="222" t="s">
        <v>396</v>
      </c>
      <c r="B14" s="222" t="s">
        <v>311</v>
      </c>
      <c r="C14" s="222" t="s">
        <v>311</v>
      </c>
      <c r="D14" s="222" t="s">
        <v>469</v>
      </c>
      <c r="E14" s="222" t="s">
        <v>469</v>
      </c>
      <c r="H14" s="288">
        <v>176</v>
      </c>
      <c r="I14" s="288">
        <v>66.7</v>
      </c>
      <c r="J14" s="288">
        <v>63.18</v>
      </c>
      <c r="K14" s="288">
        <v>21</v>
      </c>
      <c r="O14" s="274"/>
      <c r="P14" s="274"/>
      <c r="Q14" s="274"/>
      <c r="R14" s="274"/>
      <c r="S14" s="274"/>
      <c r="T14" s="274"/>
      <c r="U14" s="274"/>
      <c r="W14" s="274"/>
      <c r="X14" s="274"/>
    </row>
    <row r="15" spans="1:24" x14ac:dyDescent="0.2">
      <c r="A15" s="222" t="s">
        <v>397</v>
      </c>
      <c r="B15" s="222" t="s">
        <v>312</v>
      </c>
      <c r="C15" s="222" t="s">
        <v>312</v>
      </c>
      <c r="D15" s="222" t="s">
        <v>142</v>
      </c>
      <c r="E15" s="222" t="s">
        <v>142</v>
      </c>
      <c r="H15" s="288">
        <v>188</v>
      </c>
      <c r="I15" s="288">
        <v>71.25</v>
      </c>
      <c r="J15" s="288">
        <v>67.489999999999995</v>
      </c>
      <c r="K15" s="288">
        <v>25</v>
      </c>
      <c r="O15" s="274"/>
      <c r="P15" s="274"/>
      <c r="Q15" s="274"/>
      <c r="R15" s="274"/>
      <c r="S15" s="274"/>
      <c r="T15" s="274"/>
      <c r="U15" s="274"/>
      <c r="W15" s="274"/>
      <c r="X15" s="274"/>
    </row>
    <row r="16" spans="1:24" x14ac:dyDescent="0.2">
      <c r="A16" s="222" t="s">
        <v>398</v>
      </c>
      <c r="B16" s="222" t="s">
        <v>313</v>
      </c>
      <c r="C16" s="222" t="s">
        <v>313</v>
      </c>
      <c r="D16" s="222" t="s">
        <v>143</v>
      </c>
      <c r="E16" s="222" t="s">
        <v>143</v>
      </c>
      <c r="H16" s="288">
        <v>203</v>
      </c>
      <c r="I16" s="288">
        <v>76.94</v>
      </c>
      <c r="J16" s="288">
        <v>72.88</v>
      </c>
      <c r="K16" s="288">
        <v>30</v>
      </c>
      <c r="O16" s="274"/>
      <c r="P16" s="274"/>
      <c r="Q16" s="274"/>
      <c r="R16" s="274"/>
      <c r="S16" s="274"/>
      <c r="T16" s="274"/>
      <c r="U16" s="274"/>
      <c r="W16" s="274"/>
      <c r="X16" s="274"/>
    </row>
    <row r="17" spans="1:26" x14ac:dyDescent="0.2">
      <c r="A17" s="222" t="s">
        <v>399</v>
      </c>
      <c r="B17" s="222" t="s">
        <v>314</v>
      </c>
      <c r="C17" s="222" t="s">
        <v>314</v>
      </c>
      <c r="D17" s="222" t="s">
        <v>144</v>
      </c>
      <c r="E17" s="222" t="s">
        <v>144</v>
      </c>
      <c r="H17" s="288">
        <v>216</v>
      </c>
      <c r="I17" s="288">
        <v>81.86</v>
      </c>
      <c r="J17" s="288">
        <v>77.540000000000006</v>
      </c>
      <c r="K17" s="288">
        <v>32</v>
      </c>
      <c r="O17" s="274"/>
      <c r="P17" s="274"/>
      <c r="Q17" s="274"/>
      <c r="R17" s="274"/>
      <c r="S17" s="274"/>
      <c r="T17" s="274"/>
      <c r="U17" s="274"/>
      <c r="W17" s="274"/>
      <c r="X17" s="274"/>
    </row>
    <row r="18" spans="1:26" x14ac:dyDescent="0.2">
      <c r="A18" s="222" t="s">
        <v>400</v>
      </c>
      <c r="B18" s="222" t="s">
        <v>315</v>
      </c>
      <c r="C18" s="222" t="s">
        <v>315</v>
      </c>
      <c r="D18" s="222" t="s">
        <v>145</v>
      </c>
      <c r="E18" s="222" t="s">
        <v>145</v>
      </c>
      <c r="H18" s="288">
        <v>233</v>
      </c>
      <c r="I18" s="288">
        <v>88.31</v>
      </c>
      <c r="J18" s="288">
        <v>83.65</v>
      </c>
      <c r="K18" s="288">
        <v>40</v>
      </c>
      <c r="O18" s="274"/>
      <c r="P18" s="274"/>
      <c r="Q18" s="274"/>
      <c r="R18" s="274"/>
      <c r="S18" s="274"/>
      <c r="T18" s="274"/>
      <c r="U18" s="274"/>
      <c r="W18" s="274"/>
      <c r="X18" s="274"/>
    </row>
    <row r="19" spans="1:26" x14ac:dyDescent="0.2">
      <c r="A19" s="222" t="s">
        <v>401</v>
      </c>
      <c r="B19" s="222" t="s">
        <v>316</v>
      </c>
      <c r="C19" s="222" t="s">
        <v>316</v>
      </c>
      <c r="D19" s="222" t="s">
        <v>146</v>
      </c>
      <c r="E19" s="222" t="s">
        <v>146</v>
      </c>
      <c r="H19" s="288">
        <v>292</v>
      </c>
      <c r="I19" s="288">
        <v>110.67</v>
      </c>
      <c r="J19" s="288">
        <v>104.83</v>
      </c>
      <c r="K19" s="288">
        <v>47</v>
      </c>
      <c r="O19" s="274"/>
      <c r="P19" s="274"/>
      <c r="Q19" s="274"/>
      <c r="R19" s="274"/>
      <c r="S19" s="274"/>
      <c r="T19" s="274"/>
      <c r="U19" s="274"/>
      <c r="W19" s="274"/>
      <c r="X19" s="274"/>
    </row>
    <row r="20" spans="1:26" x14ac:dyDescent="0.2">
      <c r="A20" s="222" t="s">
        <v>402</v>
      </c>
      <c r="B20" s="222" t="s">
        <v>317</v>
      </c>
      <c r="C20" s="222" t="s">
        <v>317</v>
      </c>
      <c r="D20" s="222" t="s">
        <v>147</v>
      </c>
      <c r="E20" s="222" t="s">
        <v>147</v>
      </c>
      <c r="H20" s="288">
        <v>296</v>
      </c>
      <c r="I20" s="288">
        <v>112.18</v>
      </c>
      <c r="J20" s="288">
        <v>106.26</v>
      </c>
      <c r="K20" s="288">
        <v>53</v>
      </c>
      <c r="O20" s="274"/>
      <c r="P20" s="274"/>
      <c r="Q20" s="274"/>
      <c r="R20" s="274"/>
      <c r="S20" s="274"/>
      <c r="T20" s="274"/>
      <c r="U20" s="274"/>
      <c r="W20" s="274"/>
      <c r="X20" s="274"/>
    </row>
    <row r="21" spans="1:26" x14ac:dyDescent="0.2">
      <c r="A21" s="222" t="s">
        <v>403</v>
      </c>
      <c r="B21" s="222" t="s">
        <v>318</v>
      </c>
      <c r="C21" s="222" t="s">
        <v>318</v>
      </c>
      <c r="D21" s="222" t="s">
        <v>148</v>
      </c>
      <c r="E21" s="222" t="s">
        <v>148</v>
      </c>
      <c r="H21" s="288">
        <v>309</v>
      </c>
      <c r="I21" s="288">
        <v>117.11</v>
      </c>
      <c r="J21" s="288">
        <v>110.93</v>
      </c>
      <c r="K21" s="288">
        <v>58</v>
      </c>
      <c r="O21" s="274"/>
      <c r="P21" s="274"/>
      <c r="Q21" s="274"/>
      <c r="R21" s="274"/>
      <c r="S21" s="274"/>
      <c r="T21" s="274"/>
      <c r="U21" s="274"/>
      <c r="W21" s="274"/>
      <c r="X21" s="274"/>
    </row>
    <row r="22" spans="1:26" x14ac:dyDescent="0.2">
      <c r="A22" s="222" t="s">
        <v>404</v>
      </c>
      <c r="B22" s="222" t="s">
        <v>319</v>
      </c>
      <c r="C22" s="222" t="s">
        <v>319</v>
      </c>
      <c r="D22" s="222" t="s">
        <v>149</v>
      </c>
      <c r="E22" s="222" t="s">
        <v>149</v>
      </c>
      <c r="H22" s="288">
        <v>328</v>
      </c>
      <c r="I22" s="288">
        <v>124.31</v>
      </c>
      <c r="J22" s="288">
        <v>117.75</v>
      </c>
      <c r="K22" s="288">
        <v>65</v>
      </c>
      <c r="O22" s="274"/>
      <c r="P22" s="274"/>
      <c r="Q22" s="274"/>
      <c r="R22" s="274"/>
      <c r="S22" s="274"/>
      <c r="T22" s="274"/>
      <c r="U22" s="274"/>
      <c r="W22" s="274"/>
      <c r="X22" s="274"/>
    </row>
    <row r="23" spans="1:26" x14ac:dyDescent="0.2">
      <c r="A23" s="222" t="s">
        <v>697</v>
      </c>
      <c r="B23" s="218" t="s">
        <v>320</v>
      </c>
      <c r="C23" s="218" t="s">
        <v>320</v>
      </c>
      <c r="D23" s="218" t="s">
        <v>150</v>
      </c>
      <c r="E23" s="218" t="s">
        <v>150</v>
      </c>
      <c r="H23" s="219">
        <v>339</v>
      </c>
      <c r="I23" s="219">
        <v>128.47999999999999</v>
      </c>
      <c r="J23" s="219">
        <v>121.7</v>
      </c>
      <c r="K23" s="219">
        <v>97</v>
      </c>
      <c r="O23" s="274"/>
      <c r="P23" s="274"/>
      <c r="Q23" s="274"/>
      <c r="R23" s="274"/>
      <c r="S23" s="274"/>
      <c r="T23" s="274"/>
      <c r="U23" s="274"/>
      <c r="W23" s="274"/>
      <c r="X23" s="274"/>
    </row>
    <row r="24" spans="1:26" x14ac:dyDescent="0.2">
      <c r="A24" s="222" t="s">
        <v>405</v>
      </c>
      <c r="B24" s="222" t="s">
        <v>321</v>
      </c>
      <c r="C24" s="222" t="s">
        <v>321</v>
      </c>
      <c r="D24" s="222" t="s">
        <v>151</v>
      </c>
      <c r="E24" s="222" t="s">
        <v>151</v>
      </c>
      <c r="H24" s="288">
        <v>293</v>
      </c>
      <c r="I24" s="288">
        <v>111.05</v>
      </c>
      <c r="J24" s="288">
        <v>105.19</v>
      </c>
      <c r="K24" s="288">
        <v>97</v>
      </c>
      <c r="O24" s="274"/>
      <c r="P24" s="274"/>
      <c r="Q24" s="274"/>
      <c r="R24" s="274"/>
      <c r="S24" s="274"/>
      <c r="T24" s="274"/>
      <c r="U24" s="274"/>
      <c r="W24" s="274"/>
      <c r="X24" s="274"/>
      <c r="Y24" s="220"/>
      <c r="Z24" s="220"/>
    </row>
    <row r="25" spans="1:26" x14ac:dyDescent="0.2">
      <c r="A25" s="222" t="s">
        <v>406</v>
      </c>
      <c r="B25" s="222" t="s">
        <v>322</v>
      </c>
      <c r="C25" s="222" t="s">
        <v>322</v>
      </c>
      <c r="D25" s="222" t="s">
        <v>152</v>
      </c>
      <c r="E25" s="222" t="s">
        <v>152</v>
      </c>
      <c r="H25" s="288">
        <v>384</v>
      </c>
      <c r="I25" s="288">
        <v>145.54</v>
      </c>
      <c r="J25" s="288">
        <v>137.86000000000001</v>
      </c>
      <c r="K25" s="288">
        <v>74</v>
      </c>
      <c r="O25" s="274"/>
      <c r="P25" s="274"/>
      <c r="Q25" s="274"/>
      <c r="R25" s="274"/>
      <c r="S25" s="274"/>
      <c r="T25" s="274"/>
      <c r="U25" s="274"/>
      <c r="W25" s="274"/>
      <c r="X25" s="274"/>
    </row>
    <row r="26" spans="1:26" s="277" customFormat="1" ht="12.6" customHeight="1" x14ac:dyDescent="0.2">
      <c r="A26" s="290" t="s">
        <v>700</v>
      </c>
      <c r="B26" s="290" t="s">
        <v>699</v>
      </c>
      <c r="C26" s="290" t="s">
        <v>699</v>
      </c>
      <c r="D26" s="290" t="s">
        <v>698</v>
      </c>
      <c r="E26" s="290" t="s">
        <v>698</v>
      </c>
      <c r="H26" s="291">
        <v>323</v>
      </c>
      <c r="I26" s="291">
        <v>122.42</v>
      </c>
      <c r="J26" s="291">
        <v>115.96</v>
      </c>
      <c r="K26" s="291">
        <v>65</v>
      </c>
    </row>
    <row r="27" spans="1:26" x14ac:dyDescent="0.2">
      <c r="A27" s="282" t="s">
        <v>704</v>
      </c>
      <c r="B27" s="222" t="s">
        <v>705</v>
      </c>
      <c r="C27" s="222" t="s">
        <v>705</v>
      </c>
      <c r="D27" s="222" t="s">
        <v>694</v>
      </c>
      <c r="E27" s="222" t="s">
        <v>694</v>
      </c>
      <c r="H27" s="288">
        <v>220</v>
      </c>
      <c r="I27" s="288">
        <v>83.38</v>
      </c>
      <c r="J27" s="288">
        <v>78.98</v>
      </c>
      <c r="K27" s="288">
        <v>55</v>
      </c>
      <c r="O27" s="274"/>
      <c r="P27" s="274"/>
      <c r="Q27" s="274"/>
      <c r="R27" s="274"/>
      <c r="S27" s="274"/>
      <c r="T27" s="274"/>
      <c r="U27" s="274"/>
      <c r="W27" s="274"/>
      <c r="X27" s="274"/>
    </row>
    <row r="28" spans="1:26" ht="12.6" customHeight="1" x14ac:dyDescent="0.2">
      <c r="A28" s="222" t="s">
        <v>407</v>
      </c>
      <c r="B28" s="222" t="s">
        <v>323</v>
      </c>
      <c r="C28" s="222" t="s">
        <v>323</v>
      </c>
      <c r="D28" s="222" t="s">
        <v>470</v>
      </c>
      <c r="E28" s="222" t="s">
        <v>470</v>
      </c>
      <c r="H28" s="288">
        <v>251</v>
      </c>
      <c r="I28" s="288">
        <v>95.13</v>
      </c>
      <c r="J28" s="288">
        <v>90.11</v>
      </c>
      <c r="K28" s="288">
        <v>55</v>
      </c>
      <c r="O28" s="274"/>
      <c r="P28" s="274"/>
      <c r="Q28" s="274"/>
      <c r="R28" s="274"/>
      <c r="S28" s="274"/>
      <c r="T28" s="274"/>
      <c r="U28" s="274"/>
      <c r="W28" s="274"/>
      <c r="X28" s="274"/>
    </row>
    <row r="29" spans="1:26" x14ac:dyDescent="0.2">
      <c r="A29" s="222" t="s">
        <v>408</v>
      </c>
      <c r="B29" s="222" t="s">
        <v>324</v>
      </c>
      <c r="C29" s="222" t="s">
        <v>324</v>
      </c>
      <c r="D29" s="222" t="s">
        <v>471</v>
      </c>
      <c r="E29" s="222" t="s">
        <v>471</v>
      </c>
      <c r="H29" s="288">
        <v>257</v>
      </c>
      <c r="I29" s="288">
        <v>97.4</v>
      </c>
      <c r="J29" s="288">
        <v>92.26</v>
      </c>
      <c r="K29" s="288">
        <v>62</v>
      </c>
      <c r="O29" s="274"/>
      <c r="P29" s="274"/>
      <c r="Q29" s="274"/>
      <c r="R29" s="274"/>
      <c r="S29" s="274"/>
      <c r="T29" s="274"/>
      <c r="U29" s="274"/>
      <c r="W29" s="274"/>
      <c r="X29" s="274"/>
    </row>
    <row r="30" spans="1:26" x14ac:dyDescent="0.2">
      <c r="A30" s="222" t="s">
        <v>409</v>
      </c>
      <c r="B30" s="222" t="s">
        <v>325</v>
      </c>
      <c r="C30" s="222" t="s">
        <v>325</v>
      </c>
      <c r="D30" s="222" t="s">
        <v>472</v>
      </c>
      <c r="E30" s="222" t="s">
        <v>472</v>
      </c>
      <c r="H30" s="288">
        <v>270</v>
      </c>
      <c r="I30" s="288">
        <v>102.33</v>
      </c>
      <c r="J30" s="288">
        <v>96.93</v>
      </c>
      <c r="K30" s="288">
        <v>67</v>
      </c>
      <c r="O30" s="274"/>
      <c r="P30" s="274"/>
      <c r="Q30" s="274"/>
      <c r="R30" s="274"/>
      <c r="S30" s="274"/>
      <c r="T30" s="274"/>
      <c r="U30" s="274"/>
      <c r="W30" s="274"/>
      <c r="X30" s="274"/>
    </row>
    <row r="31" spans="1:26" x14ac:dyDescent="0.2">
      <c r="A31" s="222" t="s">
        <v>410</v>
      </c>
      <c r="B31" s="222" t="s">
        <v>326</v>
      </c>
      <c r="C31" s="222" t="s">
        <v>326</v>
      </c>
      <c r="D31" s="222" t="s">
        <v>473</v>
      </c>
      <c r="E31" s="222" t="s">
        <v>473</v>
      </c>
      <c r="H31" s="288">
        <v>292</v>
      </c>
      <c r="I31" s="288">
        <v>110.67</v>
      </c>
      <c r="J31" s="288">
        <v>104.83</v>
      </c>
      <c r="K31" s="288">
        <v>71</v>
      </c>
      <c r="O31" s="274"/>
      <c r="P31" s="274"/>
      <c r="Q31" s="274"/>
      <c r="R31" s="274"/>
      <c r="S31" s="274"/>
      <c r="T31" s="274"/>
      <c r="U31" s="274"/>
      <c r="W31" s="274"/>
      <c r="X31" s="274"/>
    </row>
    <row r="32" spans="1:26" x14ac:dyDescent="0.2">
      <c r="A32" s="222" t="s">
        <v>411</v>
      </c>
      <c r="B32" s="222" t="s">
        <v>327</v>
      </c>
      <c r="C32" s="222" t="s">
        <v>327</v>
      </c>
      <c r="D32" s="222" t="s">
        <v>139</v>
      </c>
      <c r="E32" s="222" t="s">
        <v>139</v>
      </c>
      <c r="H32" s="288">
        <v>354</v>
      </c>
      <c r="I32" s="288">
        <v>134.16999999999999</v>
      </c>
      <c r="J32" s="288">
        <v>127.09</v>
      </c>
      <c r="K32" s="288">
        <v>80</v>
      </c>
      <c r="O32" s="274"/>
      <c r="P32" s="274"/>
      <c r="Q32" s="274"/>
      <c r="R32" s="274"/>
      <c r="S32" s="274"/>
      <c r="T32" s="274"/>
      <c r="U32" s="274"/>
      <c r="W32" s="274"/>
      <c r="X32" s="274"/>
    </row>
    <row r="33" spans="1:24" x14ac:dyDescent="0.2">
      <c r="A33" s="222" t="s">
        <v>412</v>
      </c>
      <c r="B33" s="222" t="s">
        <v>328</v>
      </c>
      <c r="C33" s="222" t="s">
        <v>328</v>
      </c>
      <c r="D33" s="222" t="s">
        <v>140</v>
      </c>
      <c r="E33" s="222" t="s">
        <v>140</v>
      </c>
      <c r="H33" s="288">
        <v>368</v>
      </c>
      <c r="I33" s="288">
        <v>139.47</v>
      </c>
      <c r="J33" s="288">
        <v>132.11000000000001</v>
      </c>
      <c r="K33" s="288">
        <v>87</v>
      </c>
      <c r="O33" s="274"/>
      <c r="P33" s="274"/>
      <c r="Q33" s="274"/>
      <c r="R33" s="274"/>
      <c r="S33" s="274"/>
      <c r="T33" s="274"/>
      <c r="U33" s="274"/>
      <c r="W33" s="274"/>
      <c r="X33" s="274"/>
    </row>
    <row r="34" spans="1:24" x14ac:dyDescent="0.2">
      <c r="A34" s="222" t="s">
        <v>413</v>
      </c>
      <c r="B34" s="222" t="s">
        <v>329</v>
      </c>
      <c r="C34" s="222" t="s">
        <v>329</v>
      </c>
      <c r="D34" s="222" t="s">
        <v>141</v>
      </c>
      <c r="E34" s="222" t="s">
        <v>141</v>
      </c>
      <c r="H34" s="288">
        <v>384</v>
      </c>
      <c r="I34" s="288">
        <v>145.54</v>
      </c>
      <c r="J34" s="288">
        <v>137.86000000000001</v>
      </c>
      <c r="K34" s="288">
        <v>94</v>
      </c>
      <c r="O34" s="274"/>
      <c r="P34" s="274"/>
      <c r="Q34" s="274"/>
      <c r="R34" s="274"/>
      <c r="S34" s="274"/>
      <c r="T34" s="274"/>
      <c r="U34" s="274"/>
      <c r="W34" s="274"/>
      <c r="X34" s="274"/>
    </row>
    <row r="35" spans="1:24" x14ac:dyDescent="0.2">
      <c r="A35" s="222" t="s">
        <v>414</v>
      </c>
      <c r="B35" s="222" t="s">
        <v>330</v>
      </c>
      <c r="C35" s="222" t="s">
        <v>330</v>
      </c>
      <c r="D35" s="222" t="s">
        <v>153</v>
      </c>
      <c r="E35" s="222" t="s">
        <v>153</v>
      </c>
      <c r="H35" s="288">
        <v>410</v>
      </c>
      <c r="I35" s="288">
        <v>155.38999999999999</v>
      </c>
      <c r="J35" s="288">
        <v>147.19</v>
      </c>
      <c r="K35" s="288">
        <v>100</v>
      </c>
      <c r="O35" s="274"/>
      <c r="P35" s="274"/>
      <c r="Q35" s="274"/>
      <c r="R35" s="274"/>
      <c r="S35" s="274"/>
      <c r="T35" s="274"/>
      <c r="U35" s="274"/>
      <c r="W35" s="274"/>
      <c r="X35" s="274"/>
    </row>
    <row r="36" spans="1:24" x14ac:dyDescent="0.2">
      <c r="A36" s="222" t="s">
        <v>415</v>
      </c>
      <c r="B36" s="222" t="s">
        <v>331</v>
      </c>
      <c r="C36" s="222" t="s">
        <v>331</v>
      </c>
      <c r="D36" s="222" t="s">
        <v>154</v>
      </c>
      <c r="E36" s="222" t="s">
        <v>154</v>
      </c>
      <c r="H36" s="288">
        <v>428</v>
      </c>
      <c r="I36" s="288">
        <v>162.21</v>
      </c>
      <c r="J36" s="288">
        <v>153.65</v>
      </c>
      <c r="K36" s="288">
        <v>105</v>
      </c>
      <c r="O36" s="274"/>
      <c r="P36" s="274"/>
      <c r="Q36" s="274"/>
      <c r="R36" s="274"/>
      <c r="S36" s="274"/>
      <c r="T36" s="274"/>
      <c r="U36" s="274"/>
      <c r="W36" s="274"/>
      <c r="X36" s="274"/>
    </row>
    <row r="37" spans="1:24" x14ac:dyDescent="0.2">
      <c r="A37" s="222" t="s">
        <v>416</v>
      </c>
      <c r="B37" s="222" t="s">
        <v>332</v>
      </c>
      <c r="C37" s="222" t="s">
        <v>332</v>
      </c>
      <c r="D37" s="222" t="s">
        <v>155</v>
      </c>
      <c r="E37" s="222" t="s">
        <v>155</v>
      </c>
      <c r="H37" s="288">
        <v>451</v>
      </c>
      <c r="I37" s="288">
        <v>170.93</v>
      </c>
      <c r="J37" s="288">
        <v>161.91</v>
      </c>
      <c r="K37" s="288">
        <v>118</v>
      </c>
      <c r="O37" s="274"/>
      <c r="P37" s="274"/>
      <c r="Q37" s="274"/>
      <c r="R37" s="274"/>
      <c r="S37" s="274"/>
      <c r="T37" s="274"/>
      <c r="U37" s="274"/>
      <c r="W37" s="274"/>
      <c r="X37" s="274"/>
    </row>
    <row r="38" spans="1:24" x14ac:dyDescent="0.2">
      <c r="A38" s="222" t="s">
        <v>417</v>
      </c>
      <c r="B38" s="222" t="s">
        <v>333</v>
      </c>
      <c r="C38" s="222" t="s">
        <v>333</v>
      </c>
      <c r="D38" s="222" t="s">
        <v>156</v>
      </c>
      <c r="E38" s="222" t="s">
        <v>156</v>
      </c>
      <c r="H38" s="288">
        <v>462</v>
      </c>
      <c r="I38" s="288">
        <v>175.1</v>
      </c>
      <c r="J38" s="288">
        <v>165.86</v>
      </c>
      <c r="K38" s="288">
        <v>112</v>
      </c>
      <c r="O38" s="274"/>
      <c r="P38" s="274"/>
      <c r="Q38" s="274"/>
      <c r="R38" s="274"/>
      <c r="S38" s="274"/>
      <c r="T38" s="274"/>
      <c r="U38" s="274"/>
      <c r="W38" s="274"/>
      <c r="X38" s="274"/>
    </row>
    <row r="39" spans="1:24" x14ac:dyDescent="0.2">
      <c r="A39" s="222" t="s">
        <v>418</v>
      </c>
      <c r="B39" s="222" t="s">
        <v>334</v>
      </c>
      <c r="C39" s="222" t="s">
        <v>334</v>
      </c>
      <c r="D39" s="222" t="s">
        <v>474</v>
      </c>
      <c r="E39" s="222" t="s">
        <v>474</v>
      </c>
      <c r="H39" s="288">
        <v>335</v>
      </c>
      <c r="I39" s="288">
        <v>126.97</v>
      </c>
      <c r="J39" s="288">
        <v>120.27</v>
      </c>
      <c r="K39" s="288">
        <v>85</v>
      </c>
      <c r="O39" s="274"/>
      <c r="P39" s="274"/>
      <c r="Q39" s="274"/>
      <c r="R39" s="274"/>
      <c r="S39" s="274"/>
      <c r="T39" s="274"/>
      <c r="U39" s="274"/>
      <c r="W39" s="274"/>
      <c r="X39" s="274"/>
    </row>
    <row r="40" spans="1:24" x14ac:dyDescent="0.2">
      <c r="A40" s="222" t="s">
        <v>419</v>
      </c>
      <c r="B40" s="222" t="s">
        <v>335</v>
      </c>
      <c r="C40" s="222" t="s">
        <v>335</v>
      </c>
      <c r="D40" s="222" t="s">
        <v>475</v>
      </c>
      <c r="E40" s="222" t="s">
        <v>475</v>
      </c>
      <c r="H40" s="288">
        <v>359</v>
      </c>
      <c r="I40" s="288">
        <v>136.06</v>
      </c>
      <c r="J40" s="288">
        <v>128.88</v>
      </c>
      <c r="K40" s="288">
        <v>90</v>
      </c>
      <c r="O40" s="274"/>
      <c r="P40" s="274"/>
      <c r="Q40" s="274"/>
      <c r="R40" s="274"/>
      <c r="S40" s="274"/>
      <c r="T40" s="274"/>
      <c r="U40" s="274"/>
      <c r="W40" s="274"/>
      <c r="X40" s="274"/>
    </row>
    <row r="41" spans="1:24" x14ac:dyDescent="0.2">
      <c r="A41" s="222" t="s">
        <v>420</v>
      </c>
      <c r="B41" s="222" t="s">
        <v>336</v>
      </c>
      <c r="C41" s="222" t="s">
        <v>336</v>
      </c>
      <c r="D41" s="222" t="s">
        <v>476</v>
      </c>
      <c r="E41" s="222" t="s">
        <v>476</v>
      </c>
      <c r="H41" s="288">
        <v>368</v>
      </c>
      <c r="I41" s="288">
        <v>139.47</v>
      </c>
      <c r="J41" s="288">
        <v>132.11000000000001</v>
      </c>
      <c r="K41" s="288">
        <v>97</v>
      </c>
      <c r="O41" s="274"/>
      <c r="P41" s="274"/>
      <c r="Q41" s="274"/>
      <c r="R41" s="274"/>
      <c r="S41" s="274"/>
      <c r="T41" s="274"/>
      <c r="U41" s="274"/>
      <c r="W41" s="274"/>
      <c r="X41" s="274"/>
    </row>
    <row r="42" spans="1:24" x14ac:dyDescent="0.2">
      <c r="A42" s="222" t="s">
        <v>421</v>
      </c>
      <c r="B42" s="222" t="s">
        <v>337</v>
      </c>
      <c r="C42" s="222" t="s">
        <v>337</v>
      </c>
      <c r="D42" s="222" t="s">
        <v>477</v>
      </c>
      <c r="E42" s="222" t="s">
        <v>477</v>
      </c>
      <c r="H42" s="288">
        <v>400</v>
      </c>
      <c r="I42" s="288">
        <v>151.6</v>
      </c>
      <c r="J42" s="288">
        <v>143.6</v>
      </c>
      <c r="K42" s="288">
        <v>118</v>
      </c>
      <c r="O42" s="274"/>
      <c r="P42" s="274"/>
      <c r="Q42" s="274"/>
      <c r="R42" s="274"/>
      <c r="S42" s="274"/>
      <c r="T42" s="274"/>
      <c r="U42" s="274"/>
      <c r="W42" s="274"/>
      <c r="X42" s="274"/>
    </row>
    <row r="43" spans="1:24" x14ac:dyDescent="0.2">
      <c r="A43" s="222" t="s">
        <v>422</v>
      </c>
      <c r="B43" s="222" t="s">
        <v>338</v>
      </c>
      <c r="C43" s="222" t="s">
        <v>338</v>
      </c>
      <c r="D43" s="222" t="s">
        <v>478</v>
      </c>
      <c r="E43" s="222" t="s">
        <v>478</v>
      </c>
      <c r="H43" s="288">
        <v>340</v>
      </c>
      <c r="I43" s="288">
        <v>128.86000000000001</v>
      </c>
      <c r="J43" s="288">
        <v>122.06</v>
      </c>
      <c r="K43" s="288">
        <v>85</v>
      </c>
      <c r="O43" s="274"/>
      <c r="P43" s="274"/>
      <c r="Q43" s="274"/>
      <c r="R43" s="274"/>
      <c r="S43" s="274"/>
      <c r="T43" s="274"/>
      <c r="U43" s="274"/>
      <c r="W43" s="274"/>
      <c r="X43" s="274"/>
    </row>
    <row r="44" spans="1:24" x14ac:dyDescent="0.2">
      <c r="A44" s="222" t="s">
        <v>423</v>
      </c>
      <c r="B44" s="222" t="s">
        <v>339</v>
      </c>
      <c r="C44" s="222" t="s">
        <v>339</v>
      </c>
      <c r="D44" s="222" t="s">
        <v>479</v>
      </c>
      <c r="E44" s="222" t="s">
        <v>479</v>
      </c>
      <c r="H44" s="288">
        <v>376</v>
      </c>
      <c r="I44" s="288">
        <v>142.5</v>
      </c>
      <c r="J44" s="288">
        <v>134.97999999999999</v>
      </c>
      <c r="K44" s="288">
        <v>97</v>
      </c>
      <c r="O44" s="274"/>
      <c r="P44" s="274"/>
      <c r="Q44" s="274"/>
      <c r="R44" s="274"/>
      <c r="S44" s="274"/>
      <c r="T44" s="274"/>
      <c r="U44" s="274"/>
      <c r="W44" s="274"/>
      <c r="X44" s="274"/>
    </row>
    <row r="45" spans="1:24" x14ac:dyDescent="0.2">
      <c r="A45" s="222" t="s">
        <v>424</v>
      </c>
      <c r="B45" s="222" t="s">
        <v>340</v>
      </c>
      <c r="C45" s="222" t="s">
        <v>340</v>
      </c>
      <c r="D45" s="222" t="s">
        <v>480</v>
      </c>
      <c r="E45" s="222" t="s">
        <v>480</v>
      </c>
      <c r="H45" s="288">
        <v>403</v>
      </c>
      <c r="I45" s="288">
        <v>152.74</v>
      </c>
      <c r="J45" s="288">
        <v>144.68</v>
      </c>
      <c r="K45" s="288">
        <v>112</v>
      </c>
      <c r="O45" s="274"/>
      <c r="P45" s="274"/>
      <c r="Q45" s="274"/>
      <c r="R45" s="274"/>
      <c r="S45" s="274"/>
      <c r="T45" s="274"/>
      <c r="U45" s="274"/>
      <c r="W45" s="274"/>
      <c r="X45" s="274"/>
    </row>
    <row r="46" spans="1:24" x14ac:dyDescent="0.2">
      <c r="A46" s="222" t="s">
        <v>425</v>
      </c>
      <c r="B46" s="222" t="s">
        <v>341</v>
      </c>
      <c r="C46" s="222" t="s">
        <v>341</v>
      </c>
      <c r="D46" s="222" t="s">
        <v>481</v>
      </c>
      <c r="E46" s="222" t="s">
        <v>481</v>
      </c>
      <c r="H46" s="288">
        <v>422</v>
      </c>
      <c r="I46" s="288">
        <v>159.94</v>
      </c>
      <c r="J46" s="288">
        <v>151.5</v>
      </c>
      <c r="K46" s="288">
        <v>121</v>
      </c>
      <c r="O46" s="274"/>
      <c r="P46" s="274"/>
      <c r="Q46" s="274"/>
      <c r="R46" s="274"/>
      <c r="S46" s="274"/>
      <c r="T46" s="274"/>
      <c r="U46" s="274"/>
      <c r="W46" s="274"/>
      <c r="X46" s="274"/>
    </row>
    <row r="47" spans="1:24" x14ac:dyDescent="0.2">
      <c r="A47" s="222" t="s">
        <v>426</v>
      </c>
      <c r="B47" s="222" t="s">
        <v>342</v>
      </c>
      <c r="C47" s="222" t="s">
        <v>342</v>
      </c>
      <c r="D47" s="222" t="s">
        <v>482</v>
      </c>
      <c r="E47" s="222" t="s">
        <v>482</v>
      </c>
      <c r="H47" s="288">
        <v>744</v>
      </c>
      <c r="I47" s="288">
        <v>281.98</v>
      </c>
      <c r="J47" s="288">
        <v>267.10000000000002</v>
      </c>
      <c r="K47" s="288">
        <v>133</v>
      </c>
      <c r="O47" s="274"/>
      <c r="P47" s="274"/>
      <c r="Q47" s="274"/>
      <c r="R47" s="274"/>
      <c r="S47" s="274"/>
      <c r="T47" s="274"/>
      <c r="U47" s="274"/>
      <c r="W47" s="274"/>
      <c r="X47" s="274"/>
    </row>
    <row r="48" spans="1:24" x14ac:dyDescent="0.2">
      <c r="A48" s="222" t="s">
        <v>427</v>
      </c>
      <c r="B48" s="222" t="s">
        <v>343</v>
      </c>
      <c r="C48" s="222" t="s">
        <v>343</v>
      </c>
      <c r="D48" s="222" t="s">
        <v>483</v>
      </c>
      <c r="E48" s="222" t="s">
        <v>483</v>
      </c>
      <c r="H48" s="288">
        <v>343</v>
      </c>
      <c r="I48" s="288">
        <v>130</v>
      </c>
      <c r="J48" s="288">
        <v>123.14</v>
      </c>
      <c r="K48" s="288">
        <v>118</v>
      </c>
      <c r="O48" s="274"/>
      <c r="P48" s="274"/>
      <c r="Q48" s="274"/>
      <c r="R48" s="274"/>
      <c r="S48" s="274"/>
      <c r="T48" s="274"/>
      <c r="U48" s="274"/>
      <c r="W48" s="274"/>
      <c r="X48" s="274"/>
    </row>
    <row r="49" spans="1:24" x14ac:dyDescent="0.2">
      <c r="A49" s="222" t="s">
        <v>428</v>
      </c>
      <c r="B49" s="222" t="s">
        <v>344</v>
      </c>
      <c r="C49" s="222" t="s">
        <v>344</v>
      </c>
      <c r="D49" s="222" t="s">
        <v>484</v>
      </c>
      <c r="E49" s="222" t="s">
        <v>484</v>
      </c>
      <c r="H49" s="288">
        <v>343</v>
      </c>
      <c r="I49" s="288">
        <v>130</v>
      </c>
      <c r="J49" s="288">
        <v>123.14</v>
      </c>
      <c r="K49" s="288">
        <v>118</v>
      </c>
      <c r="O49" s="274"/>
      <c r="P49" s="274"/>
      <c r="Q49" s="274"/>
      <c r="R49" s="274"/>
      <c r="S49" s="274"/>
      <c r="T49" s="274"/>
      <c r="U49" s="274"/>
      <c r="W49" s="274"/>
      <c r="X49" s="274"/>
    </row>
    <row r="50" spans="1:24" x14ac:dyDescent="0.2">
      <c r="A50" s="222" t="s">
        <v>429</v>
      </c>
      <c r="B50" s="222" t="s">
        <v>345</v>
      </c>
      <c r="C50" s="222" t="s">
        <v>345</v>
      </c>
      <c r="D50" s="222" t="s">
        <v>485</v>
      </c>
      <c r="E50" s="222" t="s">
        <v>485</v>
      </c>
      <c r="H50" s="288">
        <v>371</v>
      </c>
      <c r="I50" s="288">
        <v>140.61000000000001</v>
      </c>
      <c r="J50" s="288">
        <v>133.19</v>
      </c>
      <c r="K50" s="288">
        <v>112</v>
      </c>
      <c r="O50" s="274"/>
      <c r="P50" s="274"/>
      <c r="Q50" s="274"/>
      <c r="R50" s="274"/>
      <c r="S50" s="274"/>
      <c r="T50" s="274"/>
      <c r="U50" s="274"/>
      <c r="W50" s="274"/>
      <c r="X50" s="274"/>
    </row>
    <row r="51" spans="1:24" x14ac:dyDescent="0.2">
      <c r="A51" s="222" t="s">
        <v>430</v>
      </c>
      <c r="B51" s="222" t="s">
        <v>346</v>
      </c>
      <c r="C51" s="222" t="s">
        <v>346</v>
      </c>
      <c r="D51" s="222" t="s">
        <v>486</v>
      </c>
      <c r="E51" s="222" t="s">
        <v>486</v>
      </c>
      <c r="H51" s="288">
        <v>371</v>
      </c>
      <c r="I51" s="288">
        <v>140.61000000000001</v>
      </c>
      <c r="J51" s="288">
        <v>133.19</v>
      </c>
      <c r="K51" s="288">
        <v>112</v>
      </c>
      <c r="O51" s="274"/>
      <c r="P51" s="274"/>
      <c r="Q51" s="274"/>
      <c r="R51" s="274"/>
      <c r="S51" s="274"/>
      <c r="T51" s="274"/>
      <c r="U51" s="274"/>
      <c r="W51" s="274"/>
      <c r="X51" s="274"/>
    </row>
    <row r="52" spans="1:24" x14ac:dyDescent="0.2">
      <c r="A52" s="222" t="s">
        <v>431</v>
      </c>
      <c r="B52" s="222" t="s">
        <v>347</v>
      </c>
      <c r="C52" s="222" t="s">
        <v>347</v>
      </c>
      <c r="D52" s="222" t="s">
        <v>487</v>
      </c>
      <c r="E52" s="222" t="s">
        <v>487</v>
      </c>
      <c r="H52" s="288">
        <v>389</v>
      </c>
      <c r="I52" s="288">
        <v>147.43</v>
      </c>
      <c r="J52" s="288">
        <v>139.65</v>
      </c>
      <c r="K52" s="288">
        <v>112</v>
      </c>
      <c r="O52" s="274"/>
      <c r="P52" s="274"/>
      <c r="Q52" s="274"/>
      <c r="R52" s="274"/>
      <c r="S52" s="274"/>
      <c r="T52" s="274"/>
      <c r="U52" s="274"/>
      <c r="W52" s="274"/>
      <c r="X52" s="274"/>
    </row>
    <row r="53" spans="1:24" x14ac:dyDescent="0.2">
      <c r="A53" s="222" t="s">
        <v>432</v>
      </c>
      <c r="B53" s="222" t="s">
        <v>348</v>
      </c>
      <c r="C53" s="222" t="s">
        <v>348</v>
      </c>
      <c r="D53" s="222" t="s">
        <v>488</v>
      </c>
      <c r="E53" s="222" t="s">
        <v>488</v>
      </c>
      <c r="H53" s="288">
        <v>389</v>
      </c>
      <c r="I53" s="288">
        <v>147.43</v>
      </c>
      <c r="J53" s="288">
        <v>139.65</v>
      </c>
      <c r="K53" s="288">
        <v>112</v>
      </c>
      <c r="O53" s="274"/>
      <c r="P53" s="274"/>
      <c r="Q53" s="274"/>
      <c r="R53" s="274"/>
      <c r="S53" s="274"/>
      <c r="T53" s="274"/>
      <c r="U53" s="274"/>
      <c r="W53" s="274"/>
      <c r="X53" s="274"/>
    </row>
    <row r="54" spans="1:24" x14ac:dyDescent="0.2">
      <c r="A54" s="222" t="s">
        <v>433</v>
      </c>
      <c r="B54" s="222" t="s">
        <v>349</v>
      </c>
      <c r="C54" s="222" t="s">
        <v>349</v>
      </c>
      <c r="D54" s="222" t="s">
        <v>489</v>
      </c>
      <c r="E54" s="222" t="s">
        <v>489</v>
      </c>
      <c r="H54" s="288">
        <v>681</v>
      </c>
      <c r="I54" s="288">
        <v>258.10000000000002</v>
      </c>
      <c r="J54" s="288">
        <v>244.48</v>
      </c>
      <c r="K54" s="288">
        <v>80</v>
      </c>
      <c r="O54" s="274"/>
      <c r="P54" s="274"/>
      <c r="Q54" s="274"/>
      <c r="R54" s="274"/>
      <c r="S54" s="274"/>
      <c r="T54" s="274"/>
      <c r="U54" s="274"/>
      <c r="W54" s="274"/>
      <c r="X54" s="274"/>
    </row>
    <row r="55" spans="1:24" x14ac:dyDescent="0.2">
      <c r="A55" s="222" t="s">
        <v>434</v>
      </c>
      <c r="B55" s="222" t="s">
        <v>350</v>
      </c>
      <c r="C55" s="222" t="s">
        <v>350</v>
      </c>
      <c r="D55" s="222" t="s">
        <v>490</v>
      </c>
      <c r="E55" s="222" t="s">
        <v>490</v>
      </c>
      <c r="H55" s="288">
        <v>681</v>
      </c>
      <c r="I55" s="288">
        <v>258.10000000000002</v>
      </c>
      <c r="J55" s="288">
        <v>244.48</v>
      </c>
      <c r="K55" s="288">
        <v>80</v>
      </c>
      <c r="O55" s="274"/>
      <c r="P55" s="274"/>
      <c r="Q55" s="274"/>
      <c r="R55" s="274"/>
      <c r="S55" s="274"/>
      <c r="T55" s="274"/>
      <c r="U55" s="274"/>
      <c r="W55" s="274"/>
      <c r="X55" s="274"/>
    </row>
    <row r="56" spans="1:24" x14ac:dyDescent="0.2">
      <c r="A56" s="222" t="s">
        <v>435</v>
      </c>
      <c r="B56" s="222" t="s">
        <v>351</v>
      </c>
      <c r="C56" s="222" t="s">
        <v>351</v>
      </c>
      <c r="D56" s="222" t="s">
        <v>491</v>
      </c>
      <c r="E56" s="222" t="s">
        <v>491</v>
      </c>
      <c r="H56" s="288">
        <v>926</v>
      </c>
      <c r="I56" s="288">
        <v>350.95</v>
      </c>
      <c r="J56" s="288">
        <v>332.43</v>
      </c>
      <c r="K56" s="288">
        <v>74</v>
      </c>
      <c r="O56" s="274"/>
      <c r="P56" s="274"/>
      <c r="Q56" s="274"/>
      <c r="R56" s="274"/>
      <c r="S56" s="274"/>
      <c r="T56" s="274"/>
      <c r="U56" s="274"/>
      <c r="W56" s="274"/>
      <c r="X56" s="274"/>
    </row>
    <row r="57" spans="1:24" x14ac:dyDescent="0.2">
      <c r="A57" s="222" t="s">
        <v>436</v>
      </c>
      <c r="B57" s="222" t="s">
        <v>352</v>
      </c>
      <c r="C57" s="222" t="s">
        <v>352</v>
      </c>
      <c r="D57" s="222" t="s">
        <v>492</v>
      </c>
      <c r="E57" s="222" t="s">
        <v>492</v>
      </c>
      <c r="H57" s="288">
        <v>926</v>
      </c>
      <c r="I57" s="288">
        <v>350.95</v>
      </c>
      <c r="J57" s="288">
        <v>332.43</v>
      </c>
      <c r="K57" s="288">
        <v>74</v>
      </c>
      <c r="O57" s="274"/>
      <c r="P57" s="274"/>
      <c r="Q57" s="274"/>
      <c r="R57" s="274"/>
      <c r="S57" s="274"/>
      <c r="T57" s="274"/>
      <c r="U57" s="274"/>
      <c r="W57" s="274"/>
      <c r="X57" s="274"/>
    </row>
    <row r="58" spans="1:24" x14ac:dyDescent="0.2">
      <c r="A58" s="222" t="s">
        <v>437</v>
      </c>
      <c r="B58" s="222" t="s">
        <v>353</v>
      </c>
      <c r="C58" s="222" t="s">
        <v>353</v>
      </c>
      <c r="D58" s="222" t="s">
        <v>493</v>
      </c>
      <c r="E58" s="222" t="s">
        <v>493</v>
      </c>
      <c r="F58" s="220"/>
      <c r="H58" s="288">
        <v>643</v>
      </c>
      <c r="I58" s="288">
        <v>243.7</v>
      </c>
      <c r="J58" s="288">
        <v>230.84</v>
      </c>
      <c r="K58" s="288">
        <v>156</v>
      </c>
      <c r="O58" s="274"/>
      <c r="P58" s="274"/>
      <c r="Q58" s="274"/>
      <c r="R58" s="274"/>
      <c r="S58" s="274"/>
      <c r="T58" s="274"/>
      <c r="U58" s="274"/>
      <c r="V58" s="274"/>
      <c r="W58" s="274"/>
      <c r="X58" s="274"/>
    </row>
    <row r="59" spans="1:24" x14ac:dyDescent="0.2">
      <c r="A59" s="222" t="s">
        <v>438</v>
      </c>
      <c r="B59" s="222" t="s">
        <v>354</v>
      </c>
      <c r="C59" s="222" t="s">
        <v>354</v>
      </c>
      <c r="D59" s="222" t="s">
        <v>494</v>
      </c>
      <c r="E59" s="222" t="s">
        <v>494</v>
      </c>
      <c r="H59" s="288">
        <v>809</v>
      </c>
      <c r="I59" s="288">
        <v>306.61</v>
      </c>
      <c r="J59" s="288">
        <v>290.43</v>
      </c>
      <c r="K59" s="288">
        <v>207</v>
      </c>
      <c r="O59" s="274"/>
      <c r="P59" s="274"/>
      <c r="Q59" s="274"/>
      <c r="R59" s="274"/>
      <c r="S59" s="274"/>
      <c r="T59" s="274"/>
      <c r="U59" s="274"/>
      <c r="W59" s="274"/>
      <c r="X59" s="274"/>
    </row>
    <row r="60" spans="1:24" x14ac:dyDescent="0.2">
      <c r="A60" s="222" t="s">
        <v>439</v>
      </c>
      <c r="B60" s="222" t="s">
        <v>355</v>
      </c>
      <c r="C60" s="222" t="s">
        <v>355</v>
      </c>
      <c r="D60" s="222" t="s">
        <v>495</v>
      </c>
      <c r="E60" s="222" t="s">
        <v>495</v>
      </c>
      <c r="H60" s="288">
        <v>250</v>
      </c>
      <c r="I60" s="288">
        <v>94.75</v>
      </c>
      <c r="J60" s="288">
        <v>89.75</v>
      </c>
      <c r="K60" s="288">
        <v>50</v>
      </c>
      <c r="O60" s="274"/>
      <c r="P60" s="274"/>
      <c r="Q60" s="274"/>
      <c r="R60" s="274"/>
      <c r="S60" s="274"/>
      <c r="T60" s="274"/>
      <c r="U60" s="274"/>
      <c r="W60" s="274"/>
      <c r="X60" s="274"/>
    </row>
    <row r="61" spans="1:24" x14ac:dyDescent="0.2">
      <c r="A61" s="222" t="s">
        <v>440</v>
      </c>
      <c r="B61" s="222" t="s">
        <v>356</v>
      </c>
      <c r="C61" s="222" t="s">
        <v>356</v>
      </c>
      <c r="D61" s="222" t="s">
        <v>496</v>
      </c>
      <c r="E61" s="222" t="s">
        <v>496</v>
      </c>
      <c r="H61" s="288">
        <v>257</v>
      </c>
      <c r="I61" s="288">
        <v>97.4</v>
      </c>
      <c r="J61" s="288">
        <v>92.26</v>
      </c>
      <c r="K61" s="288">
        <v>55</v>
      </c>
      <c r="O61" s="274"/>
      <c r="P61" s="274"/>
      <c r="Q61" s="274"/>
      <c r="R61" s="274"/>
      <c r="S61" s="274"/>
      <c r="T61" s="274"/>
      <c r="U61" s="274"/>
      <c r="W61" s="274"/>
      <c r="X61" s="274"/>
    </row>
    <row r="62" spans="1:24" x14ac:dyDescent="0.2">
      <c r="A62" s="222" t="s">
        <v>441</v>
      </c>
      <c r="B62" s="222" t="s">
        <v>357</v>
      </c>
      <c r="C62" s="222" t="s">
        <v>357</v>
      </c>
      <c r="D62" s="222" t="s">
        <v>497</v>
      </c>
      <c r="E62" s="222" t="s">
        <v>497</v>
      </c>
      <c r="H62" s="288">
        <v>270</v>
      </c>
      <c r="I62" s="288">
        <v>102.33</v>
      </c>
      <c r="J62" s="288">
        <v>96.93</v>
      </c>
      <c r="K62" s="288">
        <v>58</v>
      </c>
      <c r="O62" s="274"/>
      <c r="P62" s="274"/>
      <c r="Q62" s="274"/>
      <c r="R62" s="274"/>
      <c r="S62" s="274"/>
      <c r="T62" s="274"/>
      <c r="U62" s="274"/>
      <c r="W62" s="274"/>
      <c r="X62" s="274"/>
    </row>
    <row r="63" spans="1:24" x14ac:dyDescent="0.2">
      <c r="A63" s="222" t="s">
        <v>442</v>
      </c>
      <c r="B63" s="222" t="s">
        <v>358</v>
      </c>
      <c r="C63" s="222" t="s">
        <v>358</v>
      </c>
      <c r="D63" s="222" t="s">
        <v>498</v>
      </c>
      <c r="E63" s="222" t="s">
        <v>498</v>
      </c>
      <c r="H63" s="288">
        <v>283</v>
      </c>
      <c r="I63" s="288">
        <v>107.26</v>
      </c>
      <c r="J63" s="288">
        <v>101.6</v>
      </c>
      <c r="K63" s="288">
        <v>62</v>
      </c>
      <c r="O63" s="274"/>
      <c r="P63" s="274"/>
      <c r="Q63" s="274"/>
      <c r="R63" s="274"/>
      <c r="S63" s="274"/>
      <c r="T63" s="274"/>
      <c r="U63" s="274"/>
      <c r="W63" s="274"/>
      <c r="X63" s="274"/>
    </row>
    <row r="64" spans="1:24" x14ac:dyDescent="0.2">
      <c r="A64" s="222" t="s">
        <v>443</v>
      </c>
      <c r="B64" s="222" t="s">
        <v>359</v>
      </c>
      <c r="C64" s="222" t="s">
        <v>359</v>
      </c>
      <c r="D64" s="222" t="s">
        <v>499</v>
      </c>
      <c r="E64" s="222" t="s">
        <v>499</v>
      </c>
      <c r="H64" s="288">
        <v>334</v>
      </c>
      <c r="I64" s="288">
        <v>126.59</v>
      </c>
      <c r="J64" s="288">
        <v>119.91</v>
      </c>
      <c r="K64" s="288">
        <v>71</v>
      </c>
      <c r="O64" s="274"/>
      <c r="P64" s="274"/>
      <c r="Q64" s="274"/>
      <c r="R64" s="274"/>
      <c r="S64" s="274"/>
      <c r="T64" s="274"/>
      <c r="U64" s="274"/>
      <c r="W64" s="274"/>
      <c r="X64" s="274"/>
    </row>
    <row r="65" spans="1:24" x14ac:dyDescent="0.2">
      <c r="A65" s="222" t="s">
        <v>444</v>
      </c>
      <c r="B65" s="222" t="s">
        <v>360</v>
      </c>
      <c r="C65" s="222" t="s">
        <v>360</v>
      </c>
      <c r="D65" s="222" t="s">
        <v>129</v>
      </c>
      <c r="E65" s="222" t="s">
        <v>129</v>
      </c>
      <c r="H65" s="288">
        <v>333</v>
      </c>
      <c r="I65" s="288">
        <v>126.21</v>
      </c>
      <c r="J65" s="288">
        <v>119.55</v>
      </c>
      <c r="K65" s="288">
        <v>65</v>
      </c>
      <c r="O65" s="274"/>
      <c r="P65" s="274"/>
      <c r="Q65" s="274"/>
      <c r="R65" s="274"/>
      <c r="S65" s="274"/>
      <c r="T65" s="274"/>
      <c r="U65" s="274"/>
      <c r="W65" s="274"/>
      <c r="X65" s="274"/>
    </row>
    <row r="66" spans="1:24" x14ac:dyDescent="0.2">
      <c r="A66" s="222" t="s">
        <v>445</v>
      </c>
      <c r="B66" s="222" t="s">
        <v>361</v>
      </c>
      <c r="C66" s="222" t="s">
        <v>361</v>
      </c>
      <c r="D66" s="222" t="s">
        <v>133</v>
      </c>
      <c r="E66" s="222" t="s">
        <v>133</v>
      </c>
      <c r="H66" s="288">
        <v>350</v>
      </c>
      <c r="I66" s="288">
        <v>132.65</v>
      </c>
      <c r="J66" s="288">
        <v>125.65</v>
      </c>
      <c r="K66" s="288">
        <v>78</v>
      </c>
      <c r="O66" s="274"/>
      <c r="P66" s="274"/>
      <c r="Q66" s="274"/>
      <c r="R66" s="274"/>
      <c r="S66" s="274"/>
      <c r="T66" s="274"/>
      <c r="U66" s="274"/>
      <c r="W66" s="274"/>
      <c r="X66" s="274"/>
    </row>
    <row r="67" spans="1:24" x14ac:dyDescent="0.2">
      <c r="A67" s="222" t="s">
        <v>446</v>
      </c>
      <c r="B67" s="222" t="s">
        <v>362</v>
      </c>
      <c r="C67" s="222" t="s">
        <v>362</v>
      </c>
      <c r="D67" s="222" t="s">
        <v>500</v>
      </c>
      <c r="E67" s="222" t="s">
        <v>500</v>
      </c>
      <c r="H67" s="288">
        <v>295</v>
      </c>
      <c r="I67" s="288">
        <v>111.81</v>
      </c>
      <c r="J67" s="288">
        <v>105.91</v>
      </c>
      <c r="K67" s="288">
        <v>65</v>
      </c>
      <c r="O67" s="274"/>
      <c r="P67" s="274"/>
      <c r="Q67" s="274"/>
      <c r="R67" s="274"/>
      <c r="S67" s="274"/>
      <c r="T67" s="274"/>
      <c r="U67" s="274"/>
      <c r="W67" s="274"/>
      <c r="X67" s="274"/>
    </row>
    <row r="68" spans="1:24" x14ac:dyDescent="0.2">
      <c r="A68" s="222" t="s">
        <v>447</v>
      </c>
      <c r="B68" s="222" t="s">
        <v>363</v>
      </c>
      <c r="C68" s="222" t="s">
        <v>363</v>
      </c>
      <c r="D68" s="222" t="s">
        <v>501</v>
      </c>
      <c r="E68" s="222" t="s">
        <v>501</v>
      </c>
      <c r="H68" s="288">
        <v>368</v>
      </c>
      <c r="I68" s="288">
        <v>139.47</v>
      </c>
      <c r="J68" s="288">
        <v>132.11000000000001</v>
      </c>
      <c r="K68" s="288">
        <v>80</v>
      </c>
      <c r="O68" s="274"/>
      <c r="P68" s="274"/>
      <c r="Q68" s="274"/>
      <c r="R68" s="274"/>
      <c r="S68" s="274"/>
      <c r="T68" s="274"/>
      <c r="U68" s="274"/>
      <c r="W68" s="274"/>
      <c r="X68" s="274"/>
    </row>
    <row r="69" spans="1:24" x14ac:dyDescent="0.2">
      <c r="A69" s="222" t="s">
        <v>448</v>
      </c>
      <c r="B69" s="222" t="s">
        <v>364</v>
      </c>
      <c r="C69" s="222" t="s">
        <v>364</v>
      </c>
      <c r="D69" s="222" t="s">
        <v>502</v>
      </c>
      <c r="E69" s="222" t="s">
        <v>502</v>
      </c>
      <c r="H69" s="288">
        <v>379</v>
      </c>
      <c r="I69" s="288">
        <v>143.63999999999999</v>
      </c>
      <c r="J69" s="288">
        <v>136.06</v>
      </c>
      <c r="K69" s="288">
        <v>90</v>
      </c>
      <c r="O69" s="274"/>
      <c r="P69" s="274"/>
      <c r="Q69" s="274"/>
      <c r="R69" s="274"/>
      <c r="S69" s="274"/>
      <c r="T69" s="274"/>
      <c r="U69" s="274"/>
      <c r="W69" s="274"/>
      <c r="X69" s="274"/>
    </row>
    <row r="70" spans="1:24" x14ac:dyDescent="0.2">
      <c r="A70" s="222" t="s">
        <v>449</v>
      </c>
      <c r="B70" s="222" t="s">
        <v>365</v>
      </c>
      <c r="C70" s="222" t="s">
        <v>365</v>
      </c>
      <c r="D70" s="222" t="s">
        <v>503</v>
      </c>
      <c r="E70" s="222" t="s">
        <v>503</v>
      </c>
      <c r="H70" s="288">
        <v>438</v>
      </c>
      <c r="I70" s="288">
        <v>166</v>
      </c>
      <c r="J70" s="288">
        <v>157.24</v>
      </c>
      <c r="K70" s="288">
        <v>94</v>
      </c>
      <c r="O70" s="274"/>
      <c r="P70" s="274"/>
      <c r="Q70" s="274"/>
      <c r="R70" s="274"/>
      <c r="S70" s="274"/>
      <c r="T70" s="274"/>
      <c r="U70" s="274"/>
      <c r="W70" s="274"/>
      <c r="X70" s="274"/>
    </row>
    <row r="71" spans="1:24" x14ac:dyDescent="0.2">
      <c r="A71" s="222" t="s">
        <v>450</v>
      </c>
      <c r="B71" s="222" t="s">
        <v>366</v>
      </c>
      <c r="C71" s="222" t="s">
        <v>366</v>
      </c>
      <c r="D71" s="222" t="s">
        <v>504</v>
      </c>
      <c r="E71" s="222" t="s">
        <v>504</v>
      </c>
      <c r="H71" s="288">
        <v>548</v>
      </c>
      <c r="I71" s="288">
        <v>207.69</v>
      </c>
      <c r="J71" s="288">
        <v>196.73</v>
      </c>
      <c r="K71" s="288">
        <v>105</v>
      </c>
      <c r="O71" s="274"/>
      <c r="P71" s="274"/>
      <c r="Q71" s="274"/>
      <c r="R71" s="274"/>
      <c r="S71" s="274"/>
      <c r="T71" s="274"/>
      <c r="U71" s="274"/>
      <c r="W71" s="274"/>
      <c r="X71" s="274"/>
    </row>
    <row r="72" spans="1:24" x14ac:dyDescent="0.2">
      <c r="A72" s="222"/>
      <c r="B72" s="222"/>
      <c r="C72" s="222"/>
      <c r="D72" s="222"/>
      <c r="E72" s="222"/>
      <c r="O72" s="274"/>
      <c r="P72" s="274"/>
      <c r="Q72" s="274"/>
      <c r="R72" s="274"/>
      <c r="S72" s="274"/>
      <c r="T72" s="274"/>
      <c r="U72" s="274"/>
      <c r="W72" s="274"/>
      <c r="X72" s="274"/>
    </row>
    <row r="73" spans="1:24" x14ac:dyDescent="0.2">
      <c r="A73" s="222" t="s">
        <v>166</v>
      </c>
      <c r="B73" s="222"/>
      <c r="C73" s="222"/>
      <c r="D73" s="222"/>
      <c r="E73" s="222"/>
      <c r="O73" s="274"/>
      <c r="P73" s="274"/>
      <c r="Q73" s="274"/>
      <c r="R73" s="274"/>
      <c r="S73" s="274"/>
      <c r="T73" s="274"/>
      <c r="U73" s="274"/>
      <c r="W73" s="274"/>
      <c r="X73" s="274"/>
    </row>
    <row r="74" spans="1:24" x14ac:dyDescent="0.2">
      <c r="A74" s="222" t="s">
        <v>451</v>
      </c>
      <c r="B74" s="222" t="s">
        <v>367</v>
      </c>
      <c r="C74" s="222" t="s">
        <v>367</v>
      </c>
      <c r="D74" s="222" t="s">
        <v>158</v>
      </c>
      <c r="E74" s="222" t="s">
        <v>158</v>
      </c>
      <c r="H74" s="288">
        <v>46</v>
      </c>
      <c r="I74" s="288">
        <v>17.43</v>
      </c>
      <c r="J74" s="288">
        <v>16.510000000000002</v>
      </c>
      <c r="K74" s="288">
        <v>10</v>
      </c>
      <c r="O74" s="274"/>
      <c r="P74" s="274"/>
      <c r="Q74" s="274"/>
      <c r="R74" s="274"/>
      <c r="S74" s="274"/>
      <c r="T74" s="274"/>
      <c r="U74" s="274"/>
      <c r="W74" s="274"/>
      <c r="X74" s="274"/>
    </row>
    <row r="75" spans="1:24" x14ac:dyDescent="0.2">
      <c r="A75" s="222" t="s">
        <v>452</v>
      </c>
      <c r="B75" s="222" t="s">
        <v>368</v>
      </c>
      <c r="C75" s="222" t="s">
        <v>368</v>
      </c>
      <c r="D75" s="222" t="s">
        <v>505</v>
      </c>
      <c r="E75" s="222" t="s">
        <v>505</v>
      </c>
      <c r="H75" s="288">
        <v>126</v>
      </c>
      <c r="I75" s="288">
        <v>47.75</v>
      </c>
      <c r="J75" s="288">
        <v>45.23</v>
      </c>
      <c r="K75" s="288">
        <v>12</v>
      </c>
      <c r="O75" s="274"/>
      <c r="P75" s="274"/>
      <c r="Q75" s="274"/>
      <c r="R75" s="274"/>
      <c r="S75" s="274"/>
      <c r="T75" s="274"/>
      <c r="U75" s="274"/>
      <c r="W75" s="274"/>
      <c r="X75" s="274"/>
    </row>
    <row r="76" spans="1:24" x14ac:dyDescent="0.2">
      <c r="A76" s="222" t="s">
        <v>453</v>
      </c>
      <c r="B76" s="222" t="s">
        <v>369</v>
      </c>
      <c r="C76" s="222" t="s">
        <v>369</v>
      </c>
      <c r="D76" s="222" t="s">
        <v>159</v>
      </c>
      <c r="E76" s="222" t="s">
        <v>159</v>
      </c>
      <c r="H76" s="288">
        <v>88</v>
      </c>
      <c r="I76" s="288">
        <v>33.35</v>
      </c>
      <c r="J76" s="288">
        <v>31.59</v>
      </c>
      <c r="K76" s="288">
        <v>10</v>
      </c>
      <c r="O76" s="274"/>
      <c r="P76" s="274"/>
      <c r="Q76" s="274"/>
      <c r="R76" s="274"/>
      <c r="S76" s="274"/>
      <c r="T76" s="274"/>
      <c r="U76" s="274"/>
      <c r="W76" s="274"/>
      <c r="X76" s="274"/>
    </row>
    <row r="77" spans="1:24" x14ac:dyDescent="0.2">
      <c r="A77" s="222" t="s">
        <v>454</v>
      </c>
      <c r="B77" s="222" t="s">
        <v>370</v>
      </c>
      <c r="C77" s="222" t="s">
        <v>370</v>
      </c>
      <c r="D77" s="222" t="s">
        <v>506</v>
      </c>
      <c r="E77" s="222" t="s">
        <v>506</v>
      </c>
      <c r="H77" s="288">
        <v>35</v>
      </c>
      <c r="I77" s="288">
        <v>13.27</v>
      </c>
      <c r="J77" s="288">
        <v>12.57</v>
      </c>
      <c r="K77" s="288">
        <v>4</v>
      </c>
      <c r="O77" s="274"/>
      <c r="P77" s="274"/>
      <c r="Q77" s="274"/>
      <c r="R77" s="274"/>
      <c r="S77" s="274"/>
      <c r="T77" s="274"/>
      <c r="U77" s="274"/>
      <c r="W77" s="274"/>
      <c r="X77" s="274"/>
    </row>
    <row r="78" spans="1:24" x14ac:dyDescent="0.2">
      <c r="A78" s="222" t="s">
        <v>455</v>
      </c>
      <c r="B78" s="222" t="s">
        <v>371</v>
      </c>
      <c r="C78" s="222" t="s">
        <v>371</v>
      </c>
      <c r="D78" s="222" t="s">
        <v>507</v>
      </c>
      <c r="E78" s="222" t="s">
        <v>507</v>
      </c>
      <c r="H78" s="288">
        <v>42</v>
      </c>
      <c r="I78" s="288">
        <v>15.92</v>
      </c>
      <c r="J78" s="288">
        <v>15.08</v>
      </c>
      <c r="K78" s="288">
        <v>5</v>
      </c>
      <c r="O78" s="274"/>
      <c r="P78" s="274"/>
      <c r="Q78" s="274"/>
      <c r="R78" s="274"/>
      <c r="S78" s="274"/>
      <c r="T78" s="274"/>
      <c r="U78" s="274"/>
      <c r="W78" s="274"/>
      <c r="X78" s="274"/>
    </row>
    <row r="79" spans="1:24" x14ac:dyDescent="0.2">
      <c r="A79" s="222" t="s">
        <v>456</v>
      </c>
      <c r="B79" s="222" t="s">
        <v>372</v>
      </c>
      <c r="C79" s="222" t="s">
        <v>372</v>
      </c>
      <c r="D79" s="222" t="s">
        <v>508</v>
      </c>
      <c r="E79" s="222" t="s">
        <v>508</v>
      </c>
      <c r="H79" s="288">
        <v>44</v>
      </c>
      <c r="I79" s="288">
        <v>16.68</v>
      </c>
      <c r="J79" s="288">
        <v>15.8</v>
      </c>
      <c r="K79" s="288">
        <v>21</v>
      </c>
      <c r="O79" s="274"/>
      <c r="P79" s="274"/>
      <c r="Q79" s="274"/>
      <c r="R79" s="274"/>
      <c r="S79" s="274"/>
      <c r="T79" s="274"/>
      <c r="U79" s="274"/>
      <c r="W79" s="274"/>
      <c r="X79" s="274"/>
    </row>
    <row r="80" spans="1:24" x14ac:dyDescent="0.2">
      <c r="A80" s="222" t="s">
        <v>457</v>
      </c>
      <c r="B80" s="222" t="s">
        <v>373</v>
      </c>
      <c r="C80" s="222" t="s">
        <v>373</v>
      </c>
      <c r="D80" s="222" t="s">
        <v>509</v>
      </c>
      <c r="E80" s="222" t="s">
        <v>509</v>
      </c>
      <c r="H80" s="288">
        <v>193</v>
      </c>
      <c r="I80" s="288">
        <v>73.150000000000006</v>
      </c>
      <c r="J80" s="288">
        <v>69.290000000000006</v>
      </c>
      <c r="K80" s="288">
        <v>40</v>
      </c>
      <c r="O80" s="274"/>
      <c r="P80" s="274"/>
      <c r="Q80" s="274"/>
      <c r="R80" s="274"/>
      <c r="S80" s="274"/>
      <c r="T80" s="274"/>
      <c r="U80" s="274"/>
      <c r="W80" s="274"/>
      <c r="X80" s="274"/>
    </row>
    <row r="81" spans="1:24" x14ac:dyDescent="0.2">
      <c r="A81" s="222" t="s">
        <v>689</v>
      </c>
      <c r="B81" s="222" t="s">
        <v>690</v>
      </c>
      <c r="C81" s="222" t="s">
        <v>690</v>
      </c>
      <c r="D81" s="222" t="s">
        <v>691</v>
      </c>
      <c r="E81" s="222" t="s">
        <v>691</v>
      </c>
      <c r="H81" s="288">
        <v>79</v>
      </c>
      <c r="I81" s="288">
        <v>29.94</v>
      </c>
      <c r="J81" s="288">
        <v>28.36</v>
      </c>
      <c r="K81" s="288">
        <v>71</v>
      </c>
      <c r="O81" s="274"/>
      <c r="P81" s="274"/>
      <c r="Q81" s="274"/>
      <c r="R81" s="274"/>
      <c r="S81" s="274"/>
      <c r="T81" s="274"/>
      <c r="U81" s="274"/>
      <c r="W81" s="274"/>
      <c r="X81" s="274"/>
    </row>
    <row r="82" spans="1:24" x14ac:dyDescent="0.2">
      <c r="A82" s="222" t="s">
        <v>458</v>
      </c>
      <c r="B82" s="222" t="s">
        <v>374</v>
      </c>
      <c r="C82" s="222" t="s">
        <v>374</v>
      </c>
      <c r="D82" s="222" t="s">
        <v>510</v>
      </c>
      <c r="E82" s="222" t="s">
        <v>510</v>
      </c>
      <c r="H82" s="288">
        <v>90</v>
      </c>
      <c r="I82" s="288">
        <v>34.11</v>
      </c>
      <c r="J82" s="288">
        <v>32.31</v>
      </c>
      <c r="K82" s="288">
        <v>38</v>
      </c>
      <c r="O82" s="274"/>
      <c r="P82" s="274"/>
      <c r="Q82" s="274"/>
      <c r="R82" s="274"/>
      <c r="S82" s="274"/>
      <c r="T82" s="274"/>
      <c r="U82" s="274"/>
      <c r="W82" s="274"/>
      <c r="X82" s="274"/>
    </row>
    <row r="83" spans="1:24" x14ac:dyDescent="0.2">
      <c r="A83" s="222" t="s">
        <v>459</v>
      </c>
      <c r="B83" s="222" t="s">
        <v>375</v>
      </c>
      <c r="C83" s="222" t="s">
        <v>375</v>
      </c>
      <c r="D83" s="222" t="s">
        <v>511</v>
      </c>
      <c r="E83" s="222" t="s">
        <v>511</v>
      </c>
      <c r="H83" s="288">
        <v>90</v>
      </c>
      <c r="I83" s="288">
        <v>34.11</v>
      </c>
      <c r="J83" s="288">
        <v>32.31</v>
      </c>
      <c r="K83" s="288">
        <v>38</v>
      </c>
      <c r="O83" s="274"/>
      <c r="P83" s="274"/>
      <c r="Q83" s="274"/>
      <c r="R83" s="274"/>
      <c r="S83" s="274"/>
      <c r="T83" s="274"/>
      <c r="U83" s="274"/>
      <c r="W83" s="274"/>
      <c r="X83" s="274"/>
    </row>
    <row r="84" spans="1:24" x14ac:dyDescent="0.2">
      <c r="A84" s="222" t="s">
        <v>460</v>
      </c>
      <c r="B84" s="222" t="s">
        <v>376</v>
      </c>
      <c r="C84" s="222" t="s">
        <v>376</v>
      </c>
      <c r="D84" s="222" t="s">
        <v>512</v>
      </c>
      <c r="E84" s="222" t="s">
        <v>512</v>
      </c>
      <c r="H84" s="288">
        <v>98</v>
      </c>
      <c r="I84" s="288">
        <v>37.14</v>
      </c>
      <c r="J84" s="288">
        <v>35.18</v>
      </c>
      <c r="K84" s="288">
        <v>38</v>
      </c>
      <c r="O84" s="274"/>
      <c r="P84" s="274"/>
      <c r="Q84" s="274"/>
      <c r="R84" s="274"/>
      <c r="S84" s="274"/>
      <c r="T84" s="274"/>
      <c r="U84" s="274"/>
      <c r="W84" s="274"/>
      <c r="X84" s="274"/>
    </row>
    <row r="85" spans="1:24" x14ac:dyDescent="0.2">
      <c r="A85" s="222" t="s">
        <v>461</v>
      </c>
      <c r="B85" s="222" t="s">
        <v>377</v>
      </c>
      <c r="C85" s="222" t="s">
        <v>377</v>
      </c>
      <c r="D85" s="222" t="s">
        <v>513</v>
      </c>
      <c r="E85" s="222" t="s">
        <v>513</v>
      </c>
      <c r="H85" s="288">
        <v>98</v>
      </c>
      <c r="I85" s="288">
        <v>37.14</v>
      </c>
      <c r="J85" s="288">
        <v>35.18</v>
      </c>
      <c r="K85" s="288">
        <v>38</v>
      </c>
      <c r="O85" s="274"/>
      <c r="P85" s="274"/>
      <c r="Q85" s="274"/>
      <c r="R85" s="274"/>
      <c r="S85" s="274"/>
      <c r="T85" s="274"/>
      <c r="U85" s="274"/>
      <c r="W85" s="274"/>
      <c r="X85" s="274"/>
    </row>
    <row r="86" spans="1:24" x14ac:dyDescent="0.2">
      <c r="A86" s="222" t="s">
        <v>462</v>
      </c>
      <c r="B86" s="222" t="s">
        <v>378</v>
      </c>
      <c r="C86" s="222" t="s">
        <v>378</v>
      </c>
      <c r="D86" s="222" t="s">
        <v>160</v>
      </c>
      <c r="E86" s="222" t="s">
        <v>160</v>
      </c>
      <c r="H86" s="288">
        <v>31</v>
      </c>
      <c r="I86" s="288">
        <v>11.75</v>
      </c>
      <c r="J86" s="288">
        <v>11.13</v>
      </c>
      <c r="K86" s="288">
        <v>25</v>
      </c>
      <c r="O86" s="274"/>
      <c r="P86" s="274"/>
      <c r="Q86" s="274"/>
      <c r="R86" s="274"/>
      <c r="S86" s="274"/>
      <c r="T86" s="274"/>
      <c r="U86" s="274"/>
      <c r="W86" s="274"/>
      <c r="X86" s="274"/>
    </row>
    <row r="87" spans="1:24" x14ac:dyDescent="0.2">
      <c r="A87" s="222" t="s">
        <v>463</v>
      </c>
      <c r="B87" s="222" t="s">
        <v>379</v>
      </c>
      <c r="C87" s="222" t="s">
        <v>379</v>
      </c>
      <c r="D87" s="222" t="s">
        <v>514</v>
      </c>
      <c r="E87" s="222" t="s">
        <v>514</v>
      </c>
      <c r="H87" s="288">
        <v>121</v>
      </c>
      <c r="I87" s="288">
        <v>45.86</v>
      </c>
      <c r="J87" s="288">
        <v>43.44</v>
      </c>
      <c r="K87" s="288">
        <v>5</v>
      </c>
      <c r="O87" s="274"/>
      <c r="P87" s="274"/>
      <c r="Q87" s="274"/>
      <c r="R87" s="274"/>
      <c r="S87" s="274"/>
      <c r="T87" s="274"/>
      <c r="U87" s="274"/>
      <c r="W87" s="274"/>
      <c r="X87" s="274"/>
    </row>
    <row r="88" spans="1:24" x14ac:dyDescent="0.2">
      <c r="A88" s="222" t="s">
        <v>464</v>
      </c>
      <c r="B88" s="222" t="s">
        <v>380</v>
      </c>
      <c r="C88" s="222" t="s">
        <v>380</v>
      </c>
      <c r="D88" s="222" t="s">
        <v>515</v>
      </c>
      <c r="E88" s="222" t="s">
        <v>515</v>
      </c>
      <c r="H88" s="288">
        <v>39</v>
      </c>
      <c r="I88" s="288">
        <v>14.78</v>
      </c>
      <c r="J88" s="288">
        <v>14</v>
      </c>
      <c r="K88" s="288">
        <v>5</v>
      </c>
      <c r="O88" s="274"/>
      <c r="P88" s="274"/>
      <c r="Q88" s="274"/>
      <c r="R88" s="274"/>
      <c r="S88" s="274"/>
      <c r="T88" s="274"/>
      <c r="U88" s="274"/>
      <c r="W88" s="274"/>
      <c r="X88" s="274"/>
    </row>
    <row r="89" spans="1:24" x14ac:dyDescent="0.2">
      <c r="A89" s="222" t="s">
        <v>465</v>
      </c>
      <c r="B89" s="222" t="s">
        <v>381</v>
      </c>
      <c r="C89" s="222" t="s">
        <v>381</v>
      </c>
      <c r="D89" s="222" t="s">
        <v>516</v>
      </c>
      <c r="E89" s="222" t="s">
        <v>516</v>
      </c>
      <c r="H89" s="288">
        <v>19</v>
      </c>
      <c r="I89" s="288">
        <v>7.2</v>
      </c>
      <c r="J89" s="288">
        <v>6.82</v>
      </c>
      <c r="K89" s="288">
        <v>5</v>
      </c>
      <c r="O89" s="274"/>
      <c r="P89" s="274"/>
      <c r="Q89" s="274"/>
      <c r="R89" s="274"/>
      <c r="S89" s="274"/>
      <c r="T89" s="274"/>
      <c r="U89" s="274"/>
      <c r="W89" s="274"/>
      <c r="X89" s="274"/>
    </row>
    <row r="90" spans="1:24" x14ac:dyDescent="0.2">
      <c r="A90" s="222" t="s">
        <v>466</v>
      </c>
      <c r="B90" s="222" t="s">
        <v>382</v>
      </c>
      <c r="C90" s="222" t="s">
        <v>382</v>
      </c>
      <c r="D90" s="222" t="s">
        <v>517</v>
      </c>
      <c r="E90" s="222" t="s">
        <v>517</v>
      </c>
      <c r="H90" s="288">
        <v>44</v>
      </c>
      <c r="I90" s="288">
        <v>16.68</v>
      </c>
      <c r="J90" s="288">
        <v>15.8</v>
      </c>
      <c r="K90" s="288">
        <v>5</v>
      </c>
      <c r="O90" s="274"/>
      <c r="P90" s="274"/>
      <c r="Q90" s="274"/>
      <c r="R90" s="274"/>
      <c r="S90" s="274"/>
      <c r="T90" s="274"/>
      <c r="U90" s="274"/>
      <c r="W90" s="274"/>
      <c r="X90" s="274"/>
    </row>
    <row r="91" spans="1:24" x14ac:dyDescent="0.2">
      <c r="A91" s="222" t="s">
        <v>467</v>
      </c>
      <c r="B91" s="222" t="s">
        <v>383</v>
      </c>
      <c r="C91" s="222" t="s">
        <v>383</v>
      </c>
      <c r="D91" s="222" t="s">
        <v>518</v>
      </c>
      <c r="E91" s="222" t="s">
        <v>518</v>
      </c>
      <c r="H91" s="288">
        <v>101</v>
      </c>
      <c r="I91" s="288">
        <v>38.28</v>
      </c>
      <c r="J91" s="288">
        <v>36.26</v>
      </c>
      <c r="K91" s="288">
        <v>1</v>
      </c>
      <c r="O91" s="274"/>
      <c r="P91" s="274"/>
      <c r="Q91" s="274"/>
      <c r="R91" s="274"/>
      <c r="S91" s="274"/>
      <c r="T91" s="274"/>
      <c r="U91" s="274"/>
      <c r="W91" s="274"/>
      <c r="X91" s="274"/>
    </row>
    <row r="92" spans="1:24" x14ac:dyDescent="0.2">
      <c r="A92" s="222" t="s">
        <v>468</v>
      </c>
      <c r="B92" s="222" t="s">
        <v>384</v>
      </c>
      <c r="C92" s="222" t="s">
        <v>384</v>
      </c>
      <c r="D92" s="222" t="s">
        <v>519</v>
      </c>
      <c r="E92" s="222" t="s">
        <v>519</v>
      </c>
      <c r="H92" s="288">
        <v>37</v>
      </c>
      <c r="I92" s="288">
        <v>14.02</v>
      </c>
      <c r="J92" s="288">
        <v>13.28</v>
      </c>
      <c r="K92" s="288">
        <v>1</v>
      </c>
      <c r="O92" s="274"/>
      <c r="P92" s="274"/>
      <c r="Q92" s="274"/>
      <c r="R92" s="274"/>
      <c r="S92" s="274"/>
      <c r="T92" s="274"/>
      <c r="U92" s="274"/>
      <c r="W92" s="274"/>
      <c r="X92" s="274"/>
    </row>
    <row r="93" spans="1:24" ht="15" x14ac:dyDescent="0.2">
      <c r="D93" s="273"/>
      <c r="O93" s="274"/>
      <c r="P93" s="274"/>
      <c r="Q93" s="274"/>
      <c r="R93" s="274"/>
      <c r="S93" s="274"/>
      <c r="T93" s="274"/>
      <c r="U93" s="274"/>
      <c r="W93" s="274"/>
      <c r="X93" s="274"/>
    </row>
    <row r="94" spans="1:24" ht="15" x14ac:dyDescent="0.2">
      <c r="D94" s="273"/>
      <c r="O94" s="274"/>
      <c r="P94" s="274"/>
      <c r="Q94" s="274"/>
      <c r="R94" s="274"/>
      <c r="S94" s="274"/>
      <c r="T94" s="274"/>
      <c r="U94" s="274"/>
      <c r="W94" s="274"/>
      <c r="X94" s="274"/>
    </row>
    <row r="95" spans="1:24" ht="15" x14ac:dyDescent="0.2">
      <c r="D95" s="273"/>
      <c r="O95" s="274"/>
      <c r="P95" s="274"/>
      <c r="Q95" s="274"/>
      <c r="R95" s="274"/>
      <c r="S95" s="274"/>
      <c r="T95" s="274"/>
      <c r="U95" s="274"/>
      <c r="W95" s="274"/>
      <c r="X95" s="274"/>
    </row>
    <row r="96" spans="1:24" ht="15" x14ac:dyDescent="0.2">
      <c r="D96" s="273"/>
      <c r="O96" s="274"/>
      <c r="P96" s="274"/>
      <c r="Q96" s="274"/>
      <c r="R96" s="274"/>
      <c r="S96" s="274"/>
      <c r="T96" s="274"/>
      <c r="U96" s="274"/>
      <c r="W96" s="274"/>
      <c r="X96" s="274"/>
    </row>
    <row r="97" spans="1:24" ht="15" x14ac:dyDescent="0.2">
      <c r="D97" s="273"/>
      <c r="O97" s="274"/>
      <c r="P97" s="274"/>
      <c r="Q97" s="274"/>
      <c r="R97" s="274"/>
      <c r="S97" s="274"/>
      <c r="T97" s="274"/>
      <c r="U97" s="274"/>
      <c r="W97" s="274"/>
      <c r="X97" s="274"/>
    </row>
    <row r="98" spans="1:24" ht="15" x14ac:dyDescent="0.2">
      <c r="D98" s="273"/>
      <c r="O98" s="274"/>
      <c r="P98" s="274"/>
      <c r="Q98" s="274"/>
      <c r="R98" s="274"/>
      <c r="S98" s="274"/>
      <c r="T98" s="274"/>
      <c r="U98" s="274"/>
      <c r="W98" s="274"/>
      <c r="X98" s="274"/>
    </row>
    <row r="99" spans="1:24" ht="15" x14ac:dyDescent="0.2">
      <c r="D99" s="273"/>
      <c r="O99" s="274"/>
      <c r="P99" s="274"/>
      <c r="Q99" s="274"/>
      <c r="R99" s="274"/>
      <c r="S99" s="274"/>
      <c r="T99" s="274"/>
      <c r="U99" s="274"/>
      <c r="W99" s="274"/>
      <c r="X99" s="274"/>
    </row>
    <row r="100" spans="1:24" ht="15" x14ac:dyDescent="0.2">
      <c r="A100" s="222" t="s">
        <v>520</v>
      </c>
      <c r="D100" s="273"/>
      <c r="O100" s="274"/>
      <c r="P100" s="274"/>
      <c r="Q100" s="274"/>
      <c r="R100" s="274"/>
      <c r="S100" s="274"/>
      <c r="T100" s="274"/>
      <c r="U100" s="274"/>
      <c r="W100" s="274"/>
      <c r="X100" s="274"/>
    </row>
    <row r="101" spans="1:24" x14ac:dyDescent="0.2">
      <c r="A101" s="284" t="s">
        <v>602</v>
      </c>
      <c r="B101" s="285" t="s">
        <v>521</v>
      </c>
      <c r="C101" s="285" t="s">
        <v>521</v>
      </c>
      <c r="D101" s="285" t="s">
        <v>130</v>
      </c>
      <c r="E101" s="285" t="s">
        <v>130</v>
      </c>
      <c r="H101" s="294">
        <v>206</v>
      </c>
      <c r="I101" s="295">
        <v>78.069999999999993</v>
      </c>
      <c r="J101" s="296">
        <v>73.95</v>
      </c>
      <c r="K101" s="288">
        <v>25</v>
      </c>
      <c r="O101" s="274"/>
      <c r="P101" s="274"/>
      <c r="Q101" s="274"/>
      <c r="R101" s="274"/>
      <c r="S101" s="274"/>
      <c r="T101" s="274"/>
      <c r="U101" s="274"/>
      <c r="W101" s="274"/>
      <c r="X101" s="274"/>
    </row>
    <row r="102" spans="1:24" x14ac:dyDescent="0.2">
      <c r="A102" s="285" t="s">
        <v>603</v>
      </c>
      <c r="B102" s="285" t="s">
        <v>522</v>
      </c>
      <c r="C102" s="285" t="s">
        <v>522</v>
      </c>
      <c r="D102" s="285" t="s">
        <v>131</v>
      </c>
      <c r="E102" s="285" t="s">
        <v>131</v>
      </c>
      <c r="H102" s="294">
        <v>221</v>
      </c>
      <c r="I102" s="295">
        <v>83.76</v>
      </c>
      <c r="J102" s="296">
        <v>79.34</v>
      </c>
      <c r="K102" s="288">
        <v>27</v>
      </c>
      <c r="O102" s="274"/>
      <c r="P102" s="274"/>
      <c r="Q102" s="274"/>
      <c r="R102" s="274"/>
      <c r="S102" s="274"/>
      <c r="T102" s="274"/>
      <c r="U102" s="274"/>
      <c r="W102" s="274"/>
      <c r="X102" s="274"/>
    </row>
    <row r="103" spans="1:24" x14ac:dyDescent="0.2">
      <c r="A103" s="285" t="s">
        <v>604</v>
      </c>
      <c r="B103" s="285" t="s">
        <v>523</v>
      </c>
      <c r="C103" s="285" t="s">
        <v>523</v>
      </c>
      <c r="D103" s="285" t="s">
        <v>132</v>
      </c>
      <c r="E103" s="285" t="s">
        <v>132</v>
      </c>
      <c r="H103" s="294">
        <v>230</v>
      </c>
      <c r="I103" s="295">
        <v>87.17</v>
      </c>
      <c r="J103" s="296">
        <v>82.57</v>
      </c>
      <c r="K103" s="288">
        <v>30</v>
      </c>
      <c r="O103" s="274"/>
      <c r="P103" s="274"/>
      <c r="Q103" s="274"/>
      <c r="R103" s="274"/>
      <c r="S103" s="274"/>
      <c r="T103" s="274"/>
      <c r="U103" s="274"/>
      <c r="W103" s="274"/>
      <c r="X103" s="274"/>
    </row>
    <row r="104" spans="1:24" x14ac:dyDescent="0.2">
      <c r="A104" s="285" t="s">
        <v>605</v>
      </c>
      <c r="B104" s="285" t="s">
        <v>524</v>
      </c>
      <c r="C104" s="285" t="s">
        <v>524</v>
      </c>
      <c r="D104" s="285" t="s">
        <v>134</v>
      </c>
      <c r="E104" s="285" t="s">
        <v>134</v>
      </c>
      <c r="H104" s="294">
        <v>210</v>
      </c>
      <c r="I104" s="295">
        <v>79.59</v>
      </c>
      <c r="J104" s="296">
        <v>75.39</v>
      </c>
      <c r="K104" s="288">
        <v>28</v>
      </c>
      <c r="O104" s="274"/>
      <c r="P104" s="274"/>
      <c r="Q104" s="274"/>
      <c r="R104" s="274"/>
      <c r="S104" s="274"/>
      <c r="T104" s="274"/>
      <c r="U104" s="274"/>
      <c r="W104" s="274"/>
      <c r="X104" s="274"/>
    </row>
    <row r="105" spans="1:24" x14ac:dyDescent="0.2">
      <c r="A105" s="285" t="s">
        <v>606</v>
      </c>
      <c r="B105" s="285" t="s">
        <v>525</v>
      </c>
      <c r="C105" s="285" t="s">
        <v>525</v>
      </c>
      <c r="D105" s="285" t="s">
        <v>135</v>
      </c>
      <c r="E105" s="285" t="s">
        <v>135</v>
      </c>
      <c r="H105" s="294">
        <v>227</v>
      </c>
      <c r="I105" s="295">
        <v>86.03</v>
      </c>
      <c r="J105" s="296">
        <v>81.489999999999995</v>
      </c>
      <c r="K105" s="288">
        <v>30</v>
      </c>
      <c r="O105" s="274"/>
      <c r="P105" s="274"/>
      <c r="Q105" s="274"/>
      <c r="R105" s="274"/>
      <c r="S105" s="274"/>
      <c r="T105" s="274"/>
      <c r="U105" s="274"/>
      <c r="W105" s="274"/>
      <c r="X105" s="274"/>
    </row>
    <row r="106" spans="1:24" x14ac:dyDescent="0.2">
      <c r="A106" s="285" t="s">
        <v>607</v>
      </c>
      <c r="B106" s="285" t="s">
        <v>526</v>
      </c>
      <c r="C106" s="285" t="s">
        <v>526</v>
      </c>
      <c r="D106" s="285" t="s">
        <v>136</v>
      </c>
      <c r="E106" s="285" t="s">
        <v>136</v>
      </c>
      <c r="H106" s="294">
        <v>234</v>
      </c>
      <c r="I106" s="295">
        <v>88.69</v>
      </c>
      <c r="J106" s="296">
        <v>84.01</v>
      </c>
      <c r="K106" s="288">
        <v>32</v>
      </c>
      <c r="O106" s="274"/>
      <c r="P106" s="274"/>
      <c r="Q106" s="274"/>
      <c r="R106" s="274"/>
      <c r="S106" s="274"/>
      <c r="T106" s="274"/>
      <c r="U106" s="274"/>
      <c r="W106" s="274"/>
      <c r="X106" s="274"/>
    </row>
    <row r="107" spans="1:24" x14ac:dyDescent="0.2">
      <c r="A107" s="285" t="s">
        <v>608</v>
      </c>
      <c r="B107" s="285" t="s">
        <v>527</v>
      </c>
      <c r="C107" s="285" t="s">
        <v>527</v>
      </c>
      <c r="D107" s="285" t="s">
        <v>137</v>
      </c>
      <c r="E107" s="285" t="s">
        <v>137</v>
      </c>
      <c r="H107" s="294">
        <v>246</v>
      </c>
      <c r="I107" s="295">
        <v>93.23</v>
      </c>
      <c r="J107" s="296">
        <v>88.31</v>
      </c>
      <c r="K107" s="288">
        <v>30</v>
      </c>
      <c r="O107" s="274"/>
      <c r="P107" s="274"/>
      <c r="Q107" s="274"/>
      <c r="R107" s="274"/>
      <c r="S107" s="274"/>
      <c r="T107" s="274"/>
      <c r="U107" s="274"/>
      <c r="W107" s="274"/>
      <c r="X107" s="274"/>
    </row>
    <row r="108" spans="1:24" x14ac:dyDescent="0.2">
      <c r="A108" s="285" t="s">
        <v>609</v>
      </c>
      <c r="B108" s="285" t="s">
        <v>528</v>
      </c>
      <c r="C108" s="285" t="s">
        <v>528</v>
      </c>
      <c r="D108" s="285" t="s">
        <v>138</v>
      </c>
      <c r="E108" s="285" t="s">
        <v>138</v>
      </c>
      <c r="H108" s="294">
        <v>261</v>
      </c>
      <c r="I108" s="295">
        <v>98.92</v>
      </c>
      <c r="J108" s="296">
        <v>93.7</v>
      </c>
      <c r="K108" s="288">
        <v>38</v>
      </c>
      <c r="O108" s="274"/>
      <c r="P108" s="274"/>
      <c r="Q108" s="274"/>
      <c r="R108" s="274"/>
      <c r="S108" s="274"/>
      <c r="T108" s="274"/>
      <c r="U108" s="274"/>
      <c r="W108" s="274"/>
      <c r="X108" s="274"/>
    </row>
    <row r="109" spans="1:24" x14ac:dyDescent="0.2">
      <c r="A109" s="285" t="s">
        <v>610</v>
      </c>
      <c r="B109" s="285" t="s">
        <v>529</v>
      </c>
      <c r="C109" s="285" t="s">
        <v>529</v>
      </c>
      <c r="D109" s="285" t="s">
        <v>469</v>
      </c>
      <c r="E109" s="285" t="s">
        <v>469</v>
      </c>
      <c r="H109" s="294">
        <v>180</v>
      </c>
      <c r="I109" s="295">
        <v>68.22</v>
      </c>
      <c r="J109" s="296">
        <v>64.62</v>
      </c>
      <c r="K109" s="288">
        <v>21</v>
      </c>
      <c r="O109" s="274"/>
      <c r="P109" s="274"/>
      <c r="Q109" s="274"/>
      <c r="R109" s="274"/>
      <c r="S109" s="274"/>
      <c r="T109" s="274"/>
      <c r="U109" s="274"/>
      <c r="W109" s="274"/>
      <c r="X109" s="274"/>
    </row>
    <row r="110" spans="1:24" x14ac:dyDescent="0.2">
      <c r="A110" s="285" t="s">
        <v>611</v>
      </c>
      <c r="B110" s="285" t="s">
        <v>530</v>
      </c>
      <c r="C110" s="285" t="s">
        <v>530</v>
      </c>
      <c r="D110" s="285" t="s">
        <v>142</v>
      </c>
      <c r="E110" s="285" t="s">
        <v>142</v>
      </c>
      <c r="H110" s="294">
        <v>193</v>
      </c>
      <c r="I110" s="295">
        <v>73.150000000000006</v>
      </c>
      <c r="J110" s="296">
        <v>69.290000000000006</v>
      </c>
      <c r="K110" s="288">
        <v>25</v>
      </c>
      <c r="O110" s="274"/>
      <c r="P110" s="274"/>
      <c r="Q110" s="274"/>
      <c r="R110" s="274"/>
      <c r="S110" s="274"/>
      <c r="T110" s="274"/>
      <c r="U110" s="274"/>
      <c r="W110" s="274"/>
      <c r="X110" s="274"/>
    </row>
    <row r="111" spans="1:24" x14ac:dyDescent="0.2">
      <c r="A111" s="285" t="s">
        <v>612</v>
      </c>
      <c r="B111" s="285" t="s">
        <v>531</v>
      </c>
      <c r="C111" s="285" t="s">
        <v>531</v>
      </c>
      <c r="D111" s="285" t="s">
        <v>143</v>
      </c>
      <c r="E111" s="285" t="s">
        <v>143</v>
      </c>
      <c r="H111" s="294">
        <v>208</v>
      </c>
      <c r="I111" s="295">
        <v>78.83</v>
      </c>
      <c r="J111" s="296">
        <v>74.67</v>
      </c>
      <c r="K111" s="288">
        <v>30</v>
      </c>
      <c r="O111" s="274"/>
      <c r="P111" s="274"/>
      <c r="Q111" s="274"/>
      <c r="R111" s="274"/>
      <c r="S111" s="274"/>
      <c r="T111" s="274"/>
      <c r="U111" s="274"/>
      <c r="W111" s="274"/>
      <c r="X111" s="274"/>
    </row>
    <row r="112" spans="1:24" x14ac:dyDescent="0.2">
      <c r="A112" s="285" t="s">
        <v>613</v>
      </c>
      <c r="B112" s="285" t="s">
        <v>532</v>
      </c>
      <c r="C112" s="285" t="s">
        <v>532</v>
      </c>
      <c r="D112" s="285" t="s">
        <v>144</v>
      </c>
      <c r="E112" s="285" t="s">
        <v>144</v>
      </c>
      <c r="H112" s="294">
        <v>221</v>
      </c>
      <c r="I112" s="295">
        <v>83.76</v>
      </c>
      <c r="J112" s="296">
        <v>79.34</v>
      </c>
      <c r="K112" s="288">
        <v>32</v>
      </c>
      <c r="O112" s="274"/>
      <c r="P112" s="274"/>
      <c r="Q112" s="274"/>
      <c r="R112" s="274"/>
      <c r="S112" s="274"/>
      <c r="T112" s="274"/>
      <c r="U112" s="274"/>
      <c r="W112" s="274"/>
      <c r="X112" s="274"/>
    </row>
    <row r="113" spans="1:24" x14ac:dyDescent="0.2">
      <c r="A113" s="285" t="s">
        <v>614</v>
      </c>
      <c r="B113" s="285" t="s">
        <v>533</v>
      </c>
      <c r="C113" s="285" t="s">
        <v>533</v>
      </c>
      <c r="D113" s="285" t="s">
        <v>145</v>
      </c>
      <c r="E113" s="285" t="s">
        <v>145</v>
      </c>
      <c r="H113" s="294">
        <v>239</v>
      </c>
      <c r="I113" s="295">
        <v>90.58</v>
      </c>
      <c r="J113" s="296">
        <v>85.8</v>
      </c>
      <c r="K113" s="288">
        <v>40</v>
      </c>
      <c r="O113" s="274"/>
      <c r="P113" s="274"/>
      <c r="Q113" s="274"/>
      <c r="R113" s="274"/>
      <c r="S113" s="274"/>
      <c r="T113" s="274"/>
      <c r="U113" s="274"/>
      <c r="W113" s="274"/>
      <c r="X113" s="274"/>
    </row>
    <row r="114" spans="1:24" x14ac:dyDescent="0.2">
      <c r="A114" s="285" t="s">
        <v>615</v>
      </c>
      <c r="B114" s="285" t="s">
        <v>534</v>
      </c>
      <c r="C114" s="285" t="s">
        <v>534</v>
      </c>
      <c r="D114" s="285" t="s">
        <v>146</v>
      </c>
      <c r="E114" s="285" t="s">
        <v>146</v>
      </c>
      <c r="H114" s="294">
        <v>299</v>
      </c>
      <c r="I114" s="295">
        <v>113.32</v>
      </c>
      <c r="J114" s="296">
        <v>107.34</v>
      </c>
      <c r="K114" s="288">
        <v>47</v>
      </c>
      <c r="O114" s="274"/>
      <c r="P114" s="274"/>
      <c r="Q114" s="274"/>
      <c r="R114" s="274"/>
      <c r="S114" s="274"/>
      <c r="T114" s="274"/>
      <c r="U114" s="274"/>
      <c r="W114" s="274"/>
      <c r="X114" s="274"/>
    </row>
    <row r="115" spans="1:24" x14ac:dyDescent="0.2">
      <c r="A115" s="285" t="s">
        <v>616</v>
      </c>
      <c r="B115" s="285" t="s">
        <v>535</v>
      </c>
      <c r="C115" s="285" t="s">
        <v>535</v>
      </c>
      <c r="D115" s="285" t="s">
        <v>147</v>
      </c>
      <c r="E115" s="285" t="s">
        <v>147</v>
      </c>
      <c r="H115" s="294">
        <v>303</v>
      </c>
      <c r="I115" s="295">
        <v>114.84</v>
      </c>
      <c r="J115" s="296">
        <v>108.78</v>
      </c>
      <c r="K115" s="288">
        <v>53</v>
      </c>
      <c r="O115" s="274"/>
      <c r="P115" s="274"/>
      <c r="Q115" s="274"/>
      <c r="R115" s="274"/>
      <c r="S115" s="274"/>
      <c r="T115" s="274"/>
      <c r="U115" s="274"/>
      <c r="W115" s="274"/>
      <c r="X115" s="274"/>
    </row>
    <row r="116" spans="1:24" x14ac:dyDescent="0.2">
      <c r="A116" s="285" t="s">
        <v>617</v>
      </c>
      <c r="B116" s="285" t="s">
        <v>536</v>
      </c>
      <c r="C116" s="285" t="s">
        <v>536</v>
      </c>
      <c r="D116" s="285" t="s">
        <v>148</v>
      </c>
      <c r="E116" s="285" t="s">
        <v>148</v>
      </c>
      <c r="H116" s="294">
        <v>317</v>
      </c>
      <c r="I116" s="295">
        <v>120.14</v>
      </c>
      <c r="J116" s="296">
        <v>113.8</v>
      </c>
      <c r="K116" s="288">
        <v>58</v>
      </c>
      <c r="O116" s="274"/>
      <c r="P116" s="274"/>
      <c r="Q116" s="274"/>
      <c r="R116" s="274"/>
      <c r="S116" s="274"/>
      <c r="T116" s="274"/>
      <c r="U116" s="274"/>
      <c r="W116" s="274"/>
      <c r="X116" s="274"/>
    </row>
    <row r="117" spans="1:24" x14ac:dyDescent="0.2">
      <c r="A117" s="285" t="s">
        <v>618</v>
      </c>
      <c r="B117" s="285" t="s">
        <v>537</v>
      </c>
      <c r="C117" s="285" t="s">
        <v>537</v>
      </c>
      <c r="D117" s="285" t="s">
        <v>149</v>
      </c>
      <c r="E117" s="285" t="s">
        <v>149</v>
      </c>
      <c r="H117" s="294">
        <v>336</v>
      </c>
      <c r="I117" s="295">
        <v>127.34</v>
      </c>
      <c r="J117" s="296">
        <v>120.62</v>
      </c>
      <c r="K117" s="288">
        <v>65</v>
      </c>
      <c r="O117" s="274"/>
      <c r="P117" s="274"/>
      <c r="Q117" s="274"/>
      <c r="R117" s="274"/>
      <c r="S117" s="274"/>
      <c r="T117" s="274"/>
      <c r="U117" s="274"/>
      <c r="W117" s="274"/>
      <c r="X117" s="274"/>
    </row>
    <row r="118" spans="1:24" ht="12.6" customHeight="1" x14ac:dyDescent="0.2">
      <c r="A118" s="285" t="s">
        <v>619</v>
      </c>
      <c r="B118" s="285" t="s">
        <v>538</v>
      </c>
      <c r="C118" s="285" t="s">
        <v>538</v>
      </c>
      <c r="D118" s="285" t="s">
        <v>150</v>
      </c>
      <c r="E118" s="285" t="s">
        <v>150</v>
      </c>
      <c r="H118" s="294">
        <v>347</v>
      </c>
      <c r="I118" s="295">
        <v>131.51</v>
      </c>
      <c r="J118" s="296">
        <v>124.57</v>
      </c>
      <c r="K118" s="288">
        <v>97</v>
      </c>
      <c r="O118" s="274"/>
      <c r="P118" s="274"/>
      <c r="Q118" s="274"/>
      <c r="R118" s="274"/>
      <c r="S118" s="274"/>
      <c r="T118" s="274"/>
      <c r="U118" s="274"/>
      <c r="W118" s="274"/>
      <c r="X118" s="274"/>
    </row>
    <row r="119" spans="1:24" x14ac:dyDescent="0.2">
      <c r="A119" s="285" t="s">
        <v>620</v>
      </c>
      <c r="B119" s="285" t="s">
        <v>539</v>
      </c>
      <c r="C119" s="285" t="s">
        <v>539</v>
      </c>
      <c r="D119" s="285" t="s">
        <v>151</v>
      </c>
      <c r="E119" s="285" t="s">
        <v>151</v>
      </c>
      <c r="H119" s="294">
        <v>377</v>
      </c>
      <c r="I119" s="295">
        <v>142.88</v>
      </c>
      <c r="J119" s="296">
        <v>135.34</v>
      </c>
      <c r="K119" s="288">
        <v>97</v>
      </c>
      <c r="O119" s="274"/>
      <c r="P119" s="274"/>
      <c r="Q119" s="274"/>
      <c r="R119" s="274"/>
      <c r="S119" s="274"/>
      <c r="T119" s="274"/>
      <c r="U119" s="274"/>
      <c r="W119" s="274"/>
      <c r="X119" s="274"/>
    </row>
    <row r="120" spans="1:24" x14ac:dyDescent="0.2">
      <c r="A120" s="285" t="s">
        <v>621</v>
      </c>
      <c r="B120" s="285" t="s">
        <v>540</v>
      </c>
      <c r="C120" s="285" t="s">
        <v>540</v>
      </c>
      <c r="D120" s="285" t="s">
        <v>152</v>
      </c>
      <c r="E120" s="285" t="s">
        <v>152</v>
      </c>
      <c r="H120" s="294">
        <v>394</v>
      </c>
      <c r="I120" s="295">
        <v>149.33000000000001</v>
      </c>
      <c r="J120" s="296">
        <v>141.44999999999999</v>
      </c>
      <c r="K120" s="288">
        <v>74</v>
      </c>
      <c r="O120" s="274"/>
      <c r="P120" s="274"/>
      <c r="Q120" s="274"/>
      <c r="R120" s="274"/>
      <c r="S120" s="274"/>
      <c r="T120" s="274"/>
      <c r="U120" s="274"/>
      <c r="W120" s="274"/>
      <c r="X120" s="274"/>
    </row>
    <row r="121" spans="1:24" x14ac:dyDescent="0.2">
      <c r="A121" s="284" t="s">
        <v>702</v>
      </c>
      <c r="B121" s="284" t="s">
        <v>703</v>
      </c>
      <c r="C121" s="284" t="s">
        <v>703</v>
      </c>
      <c r="D121" s="284" t="s">
        <v>698</v>
      </c>
      <c r="E121" s="284" t="s">
        <v>698</v>
      </c>
      <c r="H121" s="294">
        <v>331</v>
      </c>
      <c r="I121" s="297">
        <v>125.45</v>
      </c>
      <c r="J121" s="296">
        <v>118.83</v>
      </c>
      <c r="K121" s="288">
        <v>65</v>
      </c>
      <c r="O121" s="274"/>
      <c r="P121" s="274"/>
      <c r="Q121" s="274"/>
      <c r="R121" s="274"/>
      <c r="S121" s="274"/>
      <c r="T121" s="274"/>
      <c r="U121" s="274"/>
      <c r="W121" s="274"/>
      <c r="X121" s="274"/>
    </row>
    <row r="122" spans="1:24" x14ac:dyDescent="0.2">
      <c r="A122" s="284" t="s">
        <v>692</v>
      </c>
      <c r="B122" s="284" t="s">
        <v>693</v>
      </c>
      <c r="C122" s="284" t="s">
        <v>693</v>
      </c>
      <c r="D122" s="284" t="s">
        <v>694</v>
      </c>
      <c r="E122" s="284" t="s">
        <v>694</v>
      </c>
      <c r="H122" s="294">
        <v>226</v>
      </c>
      <c r="I122" s="297">
        <v>85.65</v>
      </c>
      <c r="J122" s="296">
        <v>81.13</v>
      </c>
      <c r="K122" s="288">
        <v>55</v>
      </c>
      <c r="O122" s="274"/>
      <c r="P122" s="274"/>
      <c r="Q122" s="274"/>
      <c r="R122" s="274"/>
      <c r="S122" s="274"/>
      <c r="T122" s="274"/>
      <c r="U122" s="274"/>
      <c r="W122" s="274"/>
      <c r="X122" s="274"/>
    </row>
    <row r="123" spans="1:24" x14ac:dyDescent="0.2">
      <c r="A123" s="284" t="s">
        <v>622</v>
      </c>
      <c r="B123" s="285" t="s">
        <v>541</v>
      </c>
      <c r="C123" s="285" t="s">
        <v>541</v>
      </c>
      <c r="D123" s="285" t="s">
        <v>470</v>
      </c>
      <c r="E123" s="284" t="s">
        <v>470</v>
      </c>
      <c r="H123" s="294">
        <v>257</v>
      </c>
      <c r="I123" s="297">
        <v>97.4</v>
      </c>
      <c r="J123" s="296">
        <v>92.26</v>
      </c>
      <c r="K123" s="288">
        <v>55</v>
      </c>
      <c r="O123" s="274"/>
      <c r="P123" s="274"/>
      <c r="Q123" s="274"/>
      <c r="R123" s="274"/>
      <c r="S123" s="274"/>
      <c r="T123" s="274"/>
      <c r="U123" s="274"/>
      <c r="W123" s="274"/>
      <c r="X123" s="274"/>
    </row>
    <row r="124" spans="1:24" x14ac:dyDescent="0.2">
      <c r="A124" s="285" t="s">
        <v>623</v>
      </c>
      <c r="B124" s="285" t="s">
        <v>542</v>
      </c>
      <c r="C124" s="285" t="s">
        <v>542</v>
      </c>
      <c r="D124" s="285" t="s">
        <v>471</v>
      </c>
      <c r="E124" s="285" t="s">
        <v>471</v>
      </c>
      <c r="H124" s="294">
        <v>263</v>
      </c>
      <c r="I124" s="295">
        <v>99.68</v>
      </c>
      <c r="J124" s="296">
        <v>94.42</v>
      </c>
      <c r="K124" s="288">
        <v>62</v>
      </c>
      <c r="O124" s="274"/>
      <c r="P124" s="274"/>
      <c r="Q124" s="274"/>
      <c r="R124" s="274"/>
      <c r="S124" s="274"/>
      <c r="T124" s="274"/>
      <c r="U124" s="274"/>
      <c r="W124" s="274"/>
      <c r="X124" s="274"/>
    </row>
    <row r="125" spans="1:24" x14ac:dyDescent="0.2">
      <c r="A125" s="285" t="s">
        <v>624</v>
      </c>
      <c r="B125" s="285" t="s">
        <v>543</v>
      </c>
      <c r="C125" s="285" t="s">
        <v>543</v>
      </c>
      <c r="D125" s="285" t="s">
        <v>472</v>
      </c>
      <c r="E125" s="285" t="s">
        <v>472</v>
      </c>
      <c r="H125" s="294">
        <v>277</v>
      </c>
      <c r="I125" s="295">
        <v>104.98</v>
      </c>
      <c r="J125" s="296">
        <v>99.44</v>
      </c>
      <c r="K125" s="288">
        <v>67</v>
      </c>
      <c r="O125" s="274"/>
      <c r="P125" s="274"/>
      <c r="Q125" s="274"/>
      <c r="R125" s="274"/>
      <c r="S125" s="274"/>
      <c r="T125" s="274"/>
      <c r="U125" s="274"/>
      <c r="W125" s="274"/>
      <c r="X125" s="274"/>
    </row>
    <row r="126" spans="1:24" x14ac:dyDescent="0.2">
      <c r="A126" s="285" t="s">
        <v>625</v>
      </c>
      <c r="B126" s="285" t="s">
        <v>544</v>
      </c>
      <c r="C126" s="285" t="s">
        <v>544</v>
      </c>
      <c r="D126" s="285" t="s">
        <v>473</v>
      </c>
      <c r="E126" s="285" t="s">
        <v>473</v>
      </c>
      <c r="H126" s="294">
        <v>299</v>
      </c>
      <c r="I126" s="295">
        <v>113.32</v>
      </c>
      <c r="J126" s="296">
        <v>107.34</v>
      </c>
      <c r="K126" s="288">
        <v>71</v>
      </c>
      <c r="O126" s="274"/>
      <c r="P126" s="274"/>
      <c r="Q126" s="274"/>
      <c r="R126" s="274"/>
      <c r="S126" s="274"/>
      <c r="T126" s="274"/>
      <c r="U126" s="274"/>
      <c r="W126" s="274"/>
      <c r="X126" s="274"/>
    </row>
    <row r="127" spans="1:24" x14ac:dyDescent="0.2">
      <c r="A127" s="285" t="s">
        <v>626</v>
      </c>
      <c r="B127" s="285" t="s">
        <v>545</v>
      </c>
      <c r="C127" s="285" t="s">
        <v>545</v>
      </c>
      <c r="D127" s="285" t="s">
        <v>139</v>
      </c>
      <c r="E127" s="285" t="s">
        <v>139</v>
      </c>
      <c r="H127" s="294">
        <v>363</v>
      </c>
      <c r="I127" s="295">
        <v>137.58000000000001</v>
      </c>
      <c r="J127" s="296">
        <v>130.32</v>
      </c>
      <c r="K127" s="288">
        <v>80</v>
      </c>
      <c r="O127" s="274"/>
      <c r="P127" s="274"/>
      <c r="Q127" s="274"/>
      <c r="R127" s="274"/>
      <c r="S127" s="274"/>
      <c r="T127" s="274"/>
      <c r="U127" s="274"/>
      <c r="W127" s="274"/>
      <c r="X127" s="274"/>
    </row>
    <row r="128" spans="1:24" x14ac:dyDescent="0.2">
      <c r="A128" s="285" t="s">
        <v>627</v>
      </c>
      <c r="B128" s="285" t="s">
        <v>546</v>
      </c>
      <c r="C128" s="285" t="s">
        <v>546</v>
      </c>
      <c r="D128" s="285" t="s">
        <v>140</v>
      </c>
      <c r="E128" s="285" t="s">
        <v>140</v>
      </c>
      <c r="H128" s="294">
        <v>377</v>
      </c>
      <c r="I128" s="295">
        <v>142.88</v>
      </c>
      <c r="J128" s="296">
        <v>135.34</v>
      </c>
      <c r="K128" s="288">
        <v>87</v>
      </c>
      <c r="O128" s="274"/>
      <c r="P128" s="274"/>
      <c r="Q128" s="274"/>
      <c r="R128" s="274"/>
      <c r="S128" s="274"/>
      <c r="T128" s="274"/>
      <c r="U128" s="274"/>
      <c r="W128" s="274"/>
      <c r="X128" s="274"/>
    </row>
    <row r="129" spans="1:24" x14ac:dyDescent="0.2">
      <c r="A129" s="285" t="s">
        <v>628</v>
      </c>
      <c r="B129" s="285" t="s">
        <v>547</v>
      </c>
      <c r="C129" s="285" t="s">
        <v>547</v>
      </c>
      <c r="D129" s="285" t="s">
        <v>141</v>
      </c>
      <c r="E129" s="285" t="s">
        <v>141</v>
      </c>
      <c r="H129" s="294">
        <v>394</v>
      </c>
      <c r="I129" s="295">
        <v>149.33000000000001</v>
      </c>
      <c r="J129" s="296">
        <v>141.44999999999999</v>
      </c>
      <c r="K129" s="288">
        <v>94</v>
      </c>
      <c r="O129" s="274"/>
      <c r="P129" s="274"/>
      <c r="Q129" s="274"/>
      <c r="R129" s="274"/>
      <c r="S129" s="274"/>
      <c r="T129" s="274"/>
      <c r="U129" s="274"/>
      <c r="W129" s="274"/>
      <c r="X129" s="274"/>
    </row>
    <row r="130" spans="1:24" x14ac:dyDescent="0.2">
      <c r="A130" s="285" t="s">
        <v>629</v>
      </c>
      <c r="B130" s="285" t="s">
        <v>548</v>
      </c>
      <c r="C130" s="285" t="s">
        <v>548</v>
      </c>
      <c r="D130" s="285" t="s">
        <v>153</v>
      </c>
      <c r="E130" s="285" t="s">
        <v>153</v>
      </c>
      <c r="H130" s="294">
        <v>420</v>
      </c>
      <c r="I130" s="295">
        <v>159.18</v>
      </c>
      <c r="J130" s="296">
        <v>150.78</v>
      </c>
      <c r="K130" s="288">
        <v>100</v>
      </c>
      <c r="O130" s="274"/>
      <c r="P130" s="274"/>
      <c r="Q130" s="274"/>
      <c r="R130" s="274"/>
      <c r="S130" s="274"/>
      <c r="T130" s="274"/>
      <c r="U130" s="274"/>
      <c r="W130" s="274"/>
      <c r="X130" s="274"/>
    </row>
    <row r="131" spans="1:24" x14ac:dyDescent="0.2">
      <c r="A131" s="285" t="s">
        <v>630</v>
      </c>
      <c r="B131" s="285" t="s">
        <v>549</v>
      </c>
      <c r="C131" s="285" t="s">
        <v>549</v>
      </c>
      <c r="D131" s="285" t="s">
        <v>154</v>
      </c>
      <c r="E131" s="285" t="s">
        <v>154</v>
      </c>
      <c r="H131" s="294">
        <v>439</v>
      </c>
      <c r="I131" s="295">
        <v>166.38</v>
      </c>
      <c r="J131" s="296">
        <v>157.6</v>
      </c>
      <c r="K131" s="288">
        <v>105</v>
      </c>
      <c r="O131" s="274"/>
      <c r="P131" s="274"/>
      <c r="Q131" s="274"/>
      <c r="R131" s="274"/>
      <c r="S131" s="274"/>
      <c r="T131" s="274"/>
      <c r="U131" s="274"/>
      <c r="W131" s="274"/>
      <c r="X131" s="274"/>
    </row>
    <row r="132" spans="1:24" x14ac:dyDescent="0.2">
      <c r="A132" s="285" t="s">
        <v>631</v>
      </c>
      <c r="B132" s="285" t="s">
        <v>550</v>
      </c>
      <c r="C132" s="285" t="s">
        <v>550</v>
      </c>
      <c r="D132" s="285" t="s">
        <v>155</v>
      </c>
      <c r="E132" s="285" t="s">
        <v>155</v>
      </c>
      <c r="H132" s="294">
        <v>462</v>
      </c>
      <c r="I132" s="295">
        <v>175.1</v>
      </c>
      <c r="J132" s="296">
        <v>165.86</v>
      </c>
      <c r="K132" s="288">
        <v>118</v>
      </c>
      <c r="O132" s="274"/>
      <c r="P132" s="274"/>
      <c r="Q132" s="274"/>
      <c r="R132" s="274"/>
      <c r="S132" s="274"/>
      <c r="T132" s="274"/>
      <c r="U132" s="274"/>
      <c r="W132" s="274"/>
      <c r="X132" s="274"/>
    </row>
    <row r="133" spans="1:24" x14ac:dyDescent="0.2">
      <c r="A133" s="285" t="s">
        <v>632</v>
      </c>
      <c r="B133" s="285" t="s">
        <v>551</v>
      </c>
      <c r="C133" s="285" t="s">
        <v>551</v>
      </c>
      <c r="D133" s="285" t="s">
        <v>156</v>
      </c>
      <c r="E133" s="285" t="s">
        <v>156</v>
      </c>
      <c r="H133" s="294">
        <v>474</v>
      </c>
      <c r="I133" s="295">
        <v>179.65</v>
      </c>
      <c r="J133" s="296">
        <v>170.17</v>
      </c>
      <c r="K133" s="288">
        <v>112</v>
      </c>
      <c r="O133" s="274"/>
      <c r="P133" s="274"/>
      <c r="Q133" s="274"/>
      <c r="R133" s="274"/>
      <c r="S133" s="274"/>
      <c r="T133" s="274"/>
      <c r="U133" s="274"/>
      <c r="W133" s="274"/>
      <c r="X133" s="274"/>
    </row>
    <row r="134" spans="1:24" x14ac:dyDescent="0.2">
      <c r="A134" s="285" t="s">
        <v>633</v>
      </c>
      <c r="B134" s="285" t="s">
        <v>552</v>
      </c>
      <c r="C134" s="285" t="s">
        <v>552</v>
      </c>
      <c r="D134" s="285" t="s">
        <v>474</v>
      </c>
      <c r="E134" s="285" t="s">
        <v>474</v>
      </c>
      <c r="H134" s="294">
        <v>343</v>
      </c>
      <c r="I134" s="295">
        <v>130</v>
      </c>
      <c r="J134" s="296">
        <v>123.14</v>
      </c>
      <c r="K134" s="288">
        <v>85</v>
      </c>
      <c r="O134" s="274"/>
      <c r="P134" s="274"/>
      <c r="Q134" s="274"/>
      <c r="R134" s="274"/>
      <c r="S134" s="274"/>
      <c r="T134" s="274"/>
      <c r="U134" s="274"/>
      <c r="W134" s="274"/>
      <c r="X134" s="274"/>
    </row>
    <row r="135" spans="1:24" x14ac:dyDescent="0.2">
      <c r="A135" s="285" t="s">
        <v>634</v>
      </c>
      <c r="B135" s="285" t="s">
        <v>553</v>
      </c>
      <c r="C135" s="285" t="s">
        <v>553</v>
      </c>
      <c r="D135" s="285" t="s">
        <v>475</v>
      </c>
      <c r="E135" s="285" t="s">
        <v>475</v>
      </c>
      <c r="H135" s="294">
        <v>368</v>
      </c>
      <c r="I135" s="295">
        <v>139.47</v>
      </c>
      <c r="J135" s="296">
        <v>132.11000000000001</v>
      </c>
      <c r="K135" s="288">
        <v>90</v>
      </c>
      <c r="O135" s="274"/>
      <c r="P135" s="274"/>
      <c r="Q135" s="274"/>
      <c r="R135" s="274"/>
      <c r="S135" s="274"/>
      <c r="T135" s="274"/>
      <c r="U135" s="274"/>
      <c r="W135" s="274"/>
      <c r="X135" s="274"/>
    </row>
    <row r="136" spans="1:24" x14ac:dyDescent="0.2">
      <c r="A136" s="285" t="s">
        <v>635</v>
      </c>
      <c r="B136" s="285" t="s">
        <v>554</v>
      </c>
      <c r="C136" s="285" t="s">
        <v>554</v>
      </c>
      <c r="D136" s="285" t="s">
        <v>476</v>
      </c>
      <c r="E136" s="285" t="s">
        <v>476</v>
      </c>
      <c r="H136" s="294">
        <v>377</v>
      </c>
      <c r="I136" s="295">
        <v>142.88</v>
      </c>
      <c r="J136" s="296">
        <v>135.34</v>
      </c>
      <c r="K136" s="288">
        <v>97</v>
      </c>
      <c r="O136" s="274"/>
      <c r="P136" s="274"/>
      <c r="Q136" s="274"/>
      <c r="R136" s="274"/>
      <c r="S136" s="274"/>
      <c r="T136" s="274"/>
      <c r="U136" s="274"/>
      <c r="W136" s="274"/>
      <c r="X136" s="274"/>
    </row>
    <row r="137" spans="1:24" x14ac:dyDescent="0.2">
      <c r="A137" s="285" t="s">
        <v>636</v>
      </c>
      <c r="B137" s="285" t="s">
        <v>555</v>
      </c>
      <c r="C137" s="285" t="s">
        <v>555</v>
      </c>
      <c r="D137" s="285" t="s">
        <v>477</v>
      </c>
      <c r="E137" s="285" t="s">
        <v>477</v>
      </c>
      <c r="H137" s="294">
        <v>410</v>
      </c>
      <c r="I137" s="295">
        <v>155.38999999999999</v>
      </c>
      <c r="J137" s="296">
        <v>147.19</v>
      </c>
      <c r="K137" s="288">
        <v>118</v>
      </c>
      <c r="O137" s="274"/>
      <c r="P137" s="274"/>
      <c r="Q137" s="274"/>
      <c r="R137" s="274"/>
      <c r="S137" s="274"/>
      <c r="T137" s="274"/>
      <c r="U137" s="274"/>
      <c r="W137" s="274"/>
      <c r="X137" s="274"/>
    </row>
    <row r="138" spans="1:24" x14ac:dyDescent="0.2">
      <c r="A138" s="285" t="s">
        <v>637</v>
      </c>
      <c r="B138" s="285" t="s">
        <v>556</v>
      </c>
      <c r="C138" s="285" t="s">
        <v>556</v>
      </c>
      <c r="D138" s="285" t="s">
        <v>478</v>
      </c>
      <c r="E138" s="285" t="s">
        <v>478</v>
      </c>
      <c r="H138" s="294">
        <v>349</v>
      </c>
      <c r="I138" s="295">
        <v>132.27000000000001</v>
      </c>
      <c r="J138" s="296">
        <v>125.29</v>
      </c>
      <c r="K138" s="288">
        <v>85</v>
      </c>
      <c r="O138" s="274"/>
      <c r="P138" s="274"/>
      <c r="Q138" s="274"/>
      <c r="R138" s="274"/>
      <c r="S138" s="274"/>
      <c r="T138" s="274"/>
      <c r="U138" s="274"/>
      <c r="W138" s="274"/>
      <c r="X138" s="274"/>
    </row>
    <row r="139" spans="1:24" x14ac:dyDescent="0.2">
      <c r="A139" s="285" t="s">
        <v>638</v>
      </c>
      <c r="B139" s="285" t="s">
        <v>557</v>
      </c>
      <c r="C139" s="285" t="s">
        <v>557</v>
      </c>
      <c r="D139" s="285" t="s">
        <v>479</v>
      </c>
      <c r="E139" s="285" t="s">
        <v>479</v>
      </c>
      <c r="H139" s="294">
        <v>385</v>
      </c>
      <c r="I139" s="295">
        <v>145.91999999999999</v>
      </c>
      <c r="J139" s="296">
        <v>138.22</v>
      </c>
      <c r="K139" s="288">
        <v>97</v>
      </c>
      <c r="O139" s="274"/>
      <c r="P139" s="274"/>
      <c r="Q139" s="274"/>
      <c r="R139" s="274"/>
      <c r="S139" s="274"/>
      <c r="T139" s="274"/>
      <c r="U139" s="274"/>
      <c r="W139" s="274"/>
      <c r="X139" s="274"/>
    </row>
    <row r="140" spans="1:24" x14ac:dyDescent="0.2">
      <c r="A140" s="285" t="s">
        <v>639</v>
      </c>
      <c r="B140" s="285" t="s">
        <v>558</v>
      </c>
      <c r="C140" s="285" t="s">
        <v>558</v>
      </c>
      <c r="D140" s="285" t="s">
        <v>480</v>
      </c>
      <c r="E140" s="285" t="s">
        <v>480</v>
      </c>
      <c r="H140" s="294">
        <v>413</v>
      </c>
      <c r="I140" s="295">
        <v>156.53</v>
      </c>
      <c r="J140" s="296">
        <v>148.27000000000001</v>
      </c>
      <c r="K140" s="288">
        <v>112</v>
      </c>
      <c r="O140" s="274"/>
      <c r="P140" s="274"/>
      <c r="Q140" s="274"/>
      <c r="R140" s="274"/>
      <c r="S140" s="274"/>
      <c r="T140" s="274"/>
      <c r="U140" s="274"/>
      <c r="W140" s="274"/>
      <c r="X140" s="274"/>
    </row>
    <row r="141" spans="1:24" x14ac:dyDescent="0.2">
      <c r="A141" s="285" t="s">
        <v>640</v>
      </c>
      <c r="B141" s="285" t="s">
        <v>559</v>
      </c>
      <c r="C141" s="285" t="s">
        <v>559</v>
      </c>
      <c r="D141" s="285" t="s">
        <v>481</v>
      </c>
      <c r="E141" s="285" t="s">
        <v>481</v>
      </c>
      <c r="H141" s="294">
        <v>433</v>
      </c>
      <c r="I141" s="295">
        <v>164.11</v>
      </c>
      <c r="J141" s="296">
        <v>155.44999999999999</v>
      </c>
      <c r="K141" s="288">
        <v>121</v>
      </c>
      <c r="O141" s="274"/>
      <c r="P141" s="274"/>
      <c r="Q141" s="274"/>
      <c r="R141" s="274"/>
      <c r="S141" s="274"/>
      <c r="T141" s="274"/>
      <c r="U141" s="274"/>
      <c r="W141" s="274"/>
      <c r="X141" s="274"/>
    </row>
    <row r="142" spans="1:24" x14ac:dyDescent="0.2">
      <c r="A142" s="285" t="s">
        <v>641</v>
      </c>
      <c r="B142" s="285" t="s">
        <v>560</v>
      </c>
      <c r="C142" s="285" t="s">
        <v>560</v>
      </c>
      <c r="D142" s="285" t="s">
        <v>482</v>
      </c>
      <c r="E142" s="285" t="s">
        <v>482</v>
      </c>
      <c r="H142" s="294">
        <v>763</v>
      </c>
      <c r="I142" s="295">
        <v>289.18</v>
      </c>
      <c r="J142" s="296">
        <v>273.92</v>
      </c>
      <c r="K142" s="288">
        <v>133</v>
      </c>
      <c r="O142" s="274"/>
      <c r="P142" s="274"/>
      <c r="Q142" s="274"/>
      <c r="R142" s="274"/>
      <c r="S142" s="274"/>
      <c r="T142" s="274"/>
      <c r="U142" s="274"/>
      <c r="W142" s="274"/>
      <c r="X142" s="274"/>
    </row>
    <row r="143" spans="1:24" x14ac:dyDescent="0.2">
      <c r="A143" s="285" t="s">
        <v>642</v>
      </c>
      <c r="B143" s="285" t="s">
        <v>561</v>
      </c>
      <c r="C143" s="285" t="s">
        <v>561</v>
      </c>
      <c r="D143" s="285" t="s">
        <v>483</v>
      </c>
      <c r="E143" s="285" t="s">
        <v>483</v>
      </c>
      <c r="H143" s="294">
        <v>352</v>
      </c>
      <c r="I143" s="295">
        <v>133.41</v>
      </c>
      <c r="J143" s="296">
        <v>126.37</v>
      </c>
      <c r="K143" s="288">
        <v>118</v>
      </c>
      <c r="O143" s="274"/>
      <c r="P143" s="274"/>
      <c r="Q143" s="274"/>
      <c r="R143" s="274"/>
      <c r="S143" s="274"/>
      <c r="T143" s="274"/>
      <c r="U143" s="274"/>
      <c r="W143" s="274"/>
      <c r="X143" s="274"/>
    </row>
    <row r="144" spans="1:24" x14ac:dyDescent="0.2">
      <c r="A144" s="285" t="s">
        <v>643</v>
      </c>
      <c r="B144" s="285" t="s">
        <v>562</v>
      </c>
      <c r="C144" s="285" t="s">
        <v>562</v>
      </c>
      <c r="D144" s="285" t="s">
        <v>484</v>
      </c>
      <c r="E144" s="285" t="s">
        <v>484</v>
      </c>
      <c r="H144" s="294">
        <v>352</v>
      </c>
      <c r="I144" s="295">
        <v>133.41</v>
      </c>
      <c r="J144" s="296">
        <v>126.37</v>
      </c>
      <c r="K144" s="288">
        <v>118</v>
      </c>
      <c r="O144" s="274"/>
      <c r="P144" s="274"/>
      <c r="Q144" s="274"/>
      <c r="R144" s="274"/>
      <c r="S144" s="274"/>
      <c r="T144" s="274"/>
      <c r="U144" s="274"/>
      <c r="W144" s="274"/>
      <c r="X144" s="274"/>
    </row>
    <row r="145" spans="1:24" x14ac:dyDescent="0.2">
      <c r="A145" s="285" t="s">
        <v>644</v>
      </c>
      <c r="B145" s="285" t="s">
        <v>563</v>
      </c>
      <c r="C145" s="285" t="s">
        <v>563</v>
      </c>
      <c r="D145" s="285" t="s">
        <v>485</v>
      </c>
      <c r="E145" s="285" t="s">
        <v>485</v>
      </c>
      <c r="H145" s="294">
        <v>380</v>
      </c>
      <c r="I145" s="295">
        <v>144.02000000000001</v>
      </c>
      <c r="J145" s="296">
        <v>136.41999999999999</v>
      </c>
      <c r="K145" s="288">
        <v>112</v>
      </c>
      <c r="O145" s="274"/>
      <c r="P145" s="274"/>
      <c r="Q145" s="274"/>
      <c r="R145" s="274"/>
      <c r="S145" s="274"/>
      <c r="T145" s="274"/>
      <c r="U145" s="274"/>
      <c r="W145" s="274"/>
      <c r="X145" s="274"/>
    </row>
    <row r="146" spans="1:24" x14ac:dyDescent="0.2">
      <c r="A146" s="285" t="s">
        <v>645</v>
      </c>
      <c r="B146" s="285" t="s">
        <v>564</v>
      </c>
      <c r="C146" s="285" t="s">
        <v>564</v>
      </c>
      <c r="D146" s="285" t="s">
        <v>486</v>
      </c>
      <c r="E146" s="285" t="s">
        <v>486</v>
      </c>
      <c r="H146" s="294">
        <v>380</v>
      </c>
      <c r="I146" s="295">
        <v>144.02000000000001</v>
      </c>
      <c r="J146" s="296">
        <v>136.41999999999999</v>
      </c>
      <c r="K146" s="288">
        <v>112</v>
      </c>
      <c r="O146" s="274"/>
      <c r="P146" s="274"/>
      <c r="Q146" s="274"/>
      <c r="R146" s="274"/>
      <c r="S146" s="274"/>
      <c r="T146" s="274"/>
      <c r="U146" s="274"/>
      <c r="W146" s="274"/>
      <c r="X146" s="274"/>
    </row>
    <row r="147" spans="1:24" x14ac:dyDescent="0.2">
      <c r="A147" s="285" t="s">
        <v>646</v>
      </c>
      <c r="B147" s="285" t="s">
        <v>565</v>
      </c>
      <c r="C147" s="285" t="s">
        <v>565</v>
      </c>
      <c r="D147" s="285" t="s">
        <v>487</v>
      </c>
      <c r="E147" s="285" t="s">
        <v>487</v>
      </c>
      <c r="H147" s="294">
        <v>399</v>
      </c>
      <c r="I147" s="295">
        <v>151.22</v>
      </c>
      <c r="J147" s="296">
        <v>143.24</v>
      </c>
      <c r="K147" s="288">
        <v>112</v>
      </c>
      <c r="O147" s="274"/>
      <c r="P147" s="274"/>
      <c r="Q147" s="274"/>
      <c r="R147" s="274"/>
      <c r="S147" s="274"/>
      <c r="T147" s="274"/>
      <c r="U147" s="274"/>
      <c r="W147" s="274"/>
      <c r="X147" s="274"/>
    </row>
    <row r="148" spans="1:24" x14ac:dyDescent="0.2">
      <c r="A148" s="285" t="s">
        <v>647</v>
      </c>
      <c r="B148" s="285" t="s">
        <v>566</v>
      </c>
      <c r="C148" s="285" t="s">
        <v>566</v>
      </c>
      <c r="D148" s="285" t="s">
        <v>488</v>
      </c>
      <c r="E148" s="285" t="s">
        <v>488</v>
      </c>
      <c r="H148" s="294">
        <v>399</v>
      </c>
      <c r="I148" s="295">
        <v>151.22</v>
      </c>
      <c r="J148" s="296">
        <v>143.24</v>
      </c>
      <c r="K148" s="288">
        <v>112</v>
      </c>
      <c r="O148" s="274"/>
      <c r="P148" s="274"/>
      <c r="Q148" s="274"/>
      <c r="R148" s="274"/>
      <c r="S148" s="274"/>
      <c r="T148" s="274"/>
      <c r="U148" s="274"/>
      <c r="W148" s="274"/>
      <c r="X148" s="274"/>
    </row>
    <row r="149" spans="1:24" x14ac:dyDescent="0.2">
      <c r="A149" s="285" t="s">
        <v>648</v>
      </c>
      <c r="B149" s="285" t="s">
        <v>567</v>
      </c>
      <c r="C149" s="285" t="s">
        <v>567</v>
      </c>
      <c r="D149" s="285" t="s">
        <v>489</v>
      </c>
      <c r="E149" s="285" t="s">
        <v>489</v>
      </c>
      <c r="H149" s="294">
        <v>698</v>
      </c>
      <c r="I149" s="295">
        <v>264.54000000000002</v>
      </c>
      <c r="J149" s="296">
        <v>250.58</v>
      </c>
      <c r="K149" s="288">
        <v>80</v>
      </c>
      <c r="O149" s="274"/>
      <c r="P149" s="274"/>
      <c r="Q149" s="274"/>
      <c r="R149" s="274"/>
      <c r="S149" s="274"/>
      <c r="T149" s="274"/>
      <c r="U149" s="274"/>
      <c r="W149" s="274"/>
      <c r="X149" s="274"/>
    </row>
    <row r="150" spans="1:24" x14ac:dyDescent="0.2">
      <c r="A150" s="285" t="s">
        <v>649</v>
      </c>
      <c r="B150" s="285" t="s">
        <v>568</v>
      </c>
      <c r="C150" s="285" t="s">
        <v>568</v>
      </c>
      <c r="D150" s="285" t="s">
        <v>490</v>
      </c>
      <c r="E150" s="285" t="s">
        <v>490</v>
      </c>
      <c r="H150" s="294">
        <v>698</v>
      </c>
      <c r="I150" s="295">
        <v>264.54000000000002</v>
      </c>
      <c r="J150" s="296">
        <v>250.58</v>
      </c>
      <c r="K150" s="288">
        <v>80</v>
      </c>
      <c r="O150" s="274"/>
      <c r="P150" s="274"/>
      <c r="Q150" s="274"/>
      <c r="R150" s="274"/>
      <c r="S150" s="274"/>
      <c r="T150" s="274"/>
      <c r="U150" s="274"/>
      <c r="W150" s="274"/>
      <c r="X150" s="274"/>
    </row>
    <row r="151" spans="1:24" x14ac:dyDescent="0.2">
      <c r="A151" s="285" t="s">
        <v>650</v>
      </c>
      <c r="B151" s="285" t="s">
        <v>569</v>
      </c>
      <c r="C151" s="285" t="s">
        <v>569</v>
      </c>
      <c r="D151" s="285" t="s">
        <v>491</v>
      </c>
      <c r="E151" s="285" t="s">
        <v>491</v>
      </c>
      <c r="H151" s="294">
        <v>949</v>
      </c>
      <c r="I151" s="295">
        <v>359.67</v>
      </c>
      <c r="J151" s="296">
        <v>340.69</v>
      </c>
      <c r="K151" s="288">
        <v>74</v>
      </c>
      <c r="O151" s="274"/>
      <c r="P151" s="274"/>
      <c r="Q151" s="274"/>
      <c r="R151" s="274"/>
      <c r="S151" s="274"/>
      <c r="T151" s="274"/>
      <c r="U151" s="274"/>
      <c r="W151" s="274"/>
      <c r="X151" s="274"/>
    </row>
    <row r="152" spans="1:24" x14ac:dyDescent="0.2">
      <c r="A152" s="284" t="s">
        <v>651</v>
      </c>
      <c r="B152" s="285" t="s">
        <v>570</v>
      </c>
      <c r="C152" s="285" t="s">
        <v>570</v>
      </c>
      <c r="D152" s="285" t="s">
        <v>492</v>
      </c>
      <c r="E152" s="285" t="s">
        <v>492</v>
      </c>
      <c r="H152" s="294">
        <v>949</v>
      </c>
      <c r="I152" s="295">
        <v>359.67</v>
      </c>
      <c r="J152" s="296">
        <v>340.69</v>
      </c>
      <c r="K152" s="288">
        <v>74</v>
      </c>
      <c r="O152" s="274"/>
      <c r="P152" s="274"/>
      <c r="Q152" s="274"/>
      <c r="R152" s="274"/>
      <c r="S152" s="274"/>
      <c r="T152" s="274"/>
      <c r="U152" s="274"/>
      <c r="W152" s="274"/>
      <c r="X152" s="274"/>
    </row>
    <row r="153" spans="1:24" x14ac:dyDescent="0.2">
      <c r="A153" s="285" t="s">
        <v>652</v>
      </c>
      <c r="B153" s="285" t="s">
        <v>571</v>
      </c>
      <c r="C153" s="285" t="s">
        <v>571</v>
      </c>
      <c r="D153" s="285" t="s">
        <v>493</v>
      </c>
      <c r="E153" s="285" t="s">
        <v>493</v>
      </c>
      <c r="H153" s="294">
        <v>659</v>
      </c>
      <c r="I153" s="295">
        <v>249.76</v>
      </c>
      <c r="J153" s="296">
        <v>236.58</v>
      </c>
      <c r="K153" s="288">
        <v>156</v>
      </c>
      <c r="O153" s="274"/>
      <c r="P153" s="274"/>
      <c r="Q153" s="274"/>
      <c r="R153" s="274"/>
      <c r="S153" s="274"/>
      <c r="T153" s="274"/>
      <c r="U153" s="274"/>
      <c r="W153" s="274"/>
      <c r="X153" s="274"/>
    </row>
    <row r="154" spans="1:24" x14ac:dyDescent="0.2">
      <c r="A154" s="285" t="s">
        <v>653</v>
      </c>
      <c r="B154" s="285" t="s">
        <v>572</v>
      </c>
      <c r="C154" s="285" t="s">
        <v>572</v>
      </c>
      <c r="D154" s="285" t="s">
        <v>494</v>
      </c>
      <c r="E154" s="285" t="s">
        <v>494</v>
      </c>
      <c r="H154" s="294">
        <v>829</v>
      </c>
      <c r="I154" s="295">
        <v>314.19</v>
      </c>
      <c r="J154" s="296">
        <v>297.61</v>
      </c>
      <c r="K154" s="288">
        <v>207</v>
      </c>
      <c r="O154" s="274"/>
      <c r="P154" s="274"/>
      <c r="Q154" s="274"/>
      <c r="R154" s="274"/>
      <c r="S154" s="274"/>
      <c r="T154" s="274"/>
      <c r="U154" s="274"/>
      <c r="W154" s="274"/>
      <c r="X154" s="274"/>
    </row>
    <row r="155" spans="1:24" x14ac:dyDescent="0.2">
      <c r="A155" s="284" t="s">
        <v>654</v>
      </c>
      <c r="B155" s="285" t="s">
        <v>573</v>
      </c>
      <c r="C155" s="285" t="s">
        <v>573</v>
      </c>
      <c r="D155" s="285" t="s">
        <v>495</v>
      </c>
      <c r="E155" s="285" t="s">
        <v>495</v>
      </c>
      <c r="H155" s="294">
        <v>256</v>
      </c>
      <c r="I155" s="295">
        <v>97.02</v>
      </c>
      <c r="J155" s="296">
        <v>91.9</v>
      </c>
      <c r="K155" s="288">
        <v>50</v>
      </c>
      <c r="O155" s="274"/>
      <c r="P155" s="274"/>
      <c r="Q155" s="274"/>
      <c r="R155" s="274"/>
      <c r="S155" s="274"/>
      <c r="T155" s="274"/>
      <c r="U155" s="274"/>
      <c r="W155" s="274"/>
      <c r="X155" s="274"/>
    </row>
    <row r="156" spans="1:24" x14ac:dyDescent="0.2">
      <c r="A156" s="285" t="s">
        <v>655</v>
      </c>
      <c r="B156" s="285" t="s">
        <v>574</v>
      </c>
      <c r="C156" s="285" t="s">
        <v>574</v>
      </c>
      <c r="D156" s="285" t="s">
        <v>496</v>
      </c>
      <c r="E156" s="285" t="s">
        <v>496</v>
      </c>
      <c r="H156" s="294">
        <v>263</v>
      </c>
      <c r="I156" s="295">
        <v>99.68</v>
      </c>
      <c r="J156" s="296">
        <v>94.42</v>
      </c>
      <c r="K156" s="288">
        <v>55</v>
      </c>
      <c r="O156" s="274"/>
      <c r="P156" s="274"/>
      <c r="Q156" s="274"/>
      <c r="R156" s="274"/>
      <c r="S156" s="274"/>
      <c r="T156" s="274"/>
      <c r="U156" s="274"/>
      <c r="W156" s="274"/>
      <c r="X156" s="274"/>
    </row>
    <row r="157" spans="1:24" x14ac:dyDescent="0.2">
      <c r="A157" s="285" t="s">
        <v>656</v>
      </c>
      <c r="B157" s="285" t="s">
        <v>575</v>
      </c>
      <c r="C157" s="285" t="s">
        <v>575</v>
      </c>
      <c r="D157" s="285" t="s">
        <v>497</v>
      </c>
      <c r="E157" s="285" t="s">
        <v>497</v>
      </c>
      <c r="H157" s="294">
        <v>277</v>
      </c>
      <c r="I157" s="295">
        <v>104.98</v>
      </c>
      <c r="J157" s="296">
        <v>99.44</v>
      </c>
      <c r="K157" s="288">
        <v>58</v>
      </c>
      <c r="O157" s="274"/>
      <c r="P157" s="274"/>
      <c r="Q157" s="274"/>
      <c r="R157" s="274"/>
      <c r="S157" s="274"/>
      <c r="T157" s="274"/>
      <c r="U157" s="274"/>
      <c r="W157" s="274"/>
      <c r="X157" s="274"/>
    </row>
    <row r="158" spans="1:24" x14ac:dyDescent="0.2">
      <c r="A158" s="285" t="s">
        <v>657</v>
      </c>
      <c r="B158" s="285" t="s">
        <v>576</v>
      </c>
      <c r="C158" s="285" t="s">
        <v>576</v>
      </c>
      <c r="D158" s="285" t="s">
        <v>498</v>
      </c>
      <c r="E158" s="285" t="s">
        <v>498</v>
      </c>
      <c r="F158" s="220"/>
      <c r="G158" s="220"/>
      <c r="H158" s="294">
        <v>290</v>
      </c>
      <c r="I158" s="295">
        <v>109.91</v>
      </c>
      <c r="J158" s="296">
        <v>104.11</v>
      </c>
      <c r="K158" s="288">
        <v>62</v>
      </c>
      <c r="O158" s="274"/>
      <c r="P158" s="274"/>
      <c r="Q158" s="274"/>
      <c r="R158" s="274"/>
      <c r="S158" s="274"/>
      <c r="T158" s="274"/>
      <c r="U158" s="274"/>
      <c r="W158" s="274"/>
      <c r="X158" s="274"/>
    </row>
    <row r="159" spans="1:24" x14ac:dyDescent="0.2">
      <c r="A159" s="285" t="s">
        <v>658</v>
      </c>
      <c r="B159" s="285" t="s">
        <v>577</v>
      </c>
      <c r="C159" s="285" t="s">
        <v>577</v>
      </c>
      <c r="D159" s="285" t="s">
        <v>499</v>
      </c>
      <c r="E159" s="285" t="s">
        <v>499</v>
      </c>
      <c r="F159" s="220"/>
      <c r="G159" s="220"/>
      <c r="H159" s="294">
        <v>342</v>
      </c>
      <c r="I159" s="295">
        <v>129.62</v>
      </c>
      <c r="J159" s="296">
        <v>122.78</v>
      </c>
      <c r="K159" s="288">
        <v>71</v>
      </c>
      <c r="O159" s="274"/>
      <c r="P159" s="274"/>
      <c r="Q159" s="274"/>
      <c r="R159" s="274"/>
      <c r="S159" s="274"/>
      <c r="T159" s="274"/>
      <c r="U159" s="274"/>
      <c r="W159" s="274"/>
      <c r="X159" s="274"/>
    </row>
    <row r="160" spans="1:24" x14ac:dyDescent="0.2">
      <c r="A160" s="285" t="s">
        <v>659</v>
      </c>
      <c r="B160" s="285" t="s">
        <v>578</v>
      </c>
      <c r="C160" s="285" t="s">
        <v>578</v>
      </c>
      <c r="D160" s="285" t="s">
        <v>129</v>
      </c>
      <c r="E160" s="285" t="s">
        <v>129</v>
      </c>
      <c r="F160" s="220"/>
      <c r="G160" s="220"/>
      <c r="H160" s="294">
        <v>341</v>
      </c>
      <c r="I160" s="295">
        <v>129.24</v>
      </c>
      <c r="J160" s="296">
        <v>122.42</v>
      </c>
      <c r="K160" s="288">
        <v>65</v>
      </c>
      <c r="O160" s="274"/>
      <c r="P160" s="274"/>
      <c r="Q160" s="274"/>
      <c r="R160" s="274"/>
      <c r="S160" s="274"/>
      <c r="T160" s="274"/>
      <c r="U160" s="274"/>
      <c r="W160" s="274"/>
      <c r="X160" s="274"/>
    </row>
    <row r="161" spans="1:24" x14ac:dyDescent="0.2">
      <c r="A161" s="285" t="s">
        <v>660</v>
      </c>
      <c r="B161" s="285" t="s">
        <v>579</v>
      </c>
      <c r="C161" s="285" t="s">
        <v>579</v>
      </c>
      <c r="D161" s="285" t="s">
        <v>133</v>
      </c>
      <c r="E161" s="285" t="s">
        <v>133</v>
      </c>
      <c r="F161" s="220"/>
      <c r="G161" s="220"/>
      <c r="H161" s="294">
        <v>359</v>
      </c>
      <c r="I161" s="295">
        <v>136.06</v>
      </c>
      <c r="J161" s="296">
        <v>128.88</v>
      </c>
      <c r="K161" s="288">
        <v>78</v>
      </c>
      <c r="O161" s="274"/>
      <c r="P161" s="274"/>
      <c r="Q161" s="274"/>
      <c r="R161" s="274"/>
      <c r="S161" s="274"/>
      <c r="T161" s="274"/>
      <c r="U161" s="274"/>
      <c r="W161" s="274"/>
      <c r="X161" s="274"/>
    </row>
    <row r="162" spans="1:24" x14ac:dyDescent="0.2">
      <c r="A162" s="284" t="s">
        <v>661</v>
      </c>
      <c r="B162" s="285" t="s">
        <v>580</v>
      </c>
      <c r="C162" s="285" t="s">
        <v>580</v>
      </c>
      <c r="D162" s="285" t="s">
        <v>500</v>
      </c>
      <c r="E162" s="285" t="s">
        <v>500</v>
      </c>
      <c r="F162" s="220"/>
      <c r="G162" s="220"/>
      <c r="H162" s="294">
        <v>302</v>
      </c>
      <c r="I162" s="295">
        <v>114.46</v>
      </c>
      <c r="J162" s="296">
        <v>108.42</v>
      </c>
      <c r="K162" s="288">
        <v>65</v>
      </c>
      <c r="O162" s="274"/>
      <c r="P162" s="274"/>
      <c r="Q162" s="274"/>
      <c r="R162" s="274"/>
      <c r="S162" s="274"/>
      <c r="T162" s="274"/>
      <c r="U162" s="274"/>
      <c r="W162" s="274"/>
      <c r="X162" s="274"/>
    </row>
    <row r="163" spans="1:24" x14ac:dyDescent="0.2">
      <c r="A163" s="285" t="s">
        <v>662</v>
      </c>
      <c r="B163" s="285" t="s">
        <v>581</v>
      </c>
      <c r="C163" s="285" t="s">
        <v>581</v>
      </c>
      <c r="D163" s="285" t="s">
        <v>501</v>
      </c>
      <c r="E163" s="285" t="s">
        <v>501</v>
      </c>
      <c r="F163" s="220"/>
      <c r="G163" s="220"/>
      <c r="H163" s="294">
        <v>349</v>
      </c>
      <c r="I163" s="295">
        <v>132.27000000000001</v>
      </c>
      <c r="J163" s="296">
        <v>125.29</v>
      </c>
      <c r="K163" s="288">
        <v>80</v>
      </c>
      <c r="O163" s="274"/>
      <c r="P163" s="274"/>
      <c r="Q163" s="274"/>
      <c r="R163" s="274"/>
      <c r="S163" s="274"/>
      <c r="T163" s="274"/>
      <c r="U163" s="274"/>
      <c r="W163" s="274"/>
      <c r="X163" s="274"/>
    </row>
    <row r="164" spans="1:24" x14ac:dyDescent="0.2">
      <c r="A164" s="285" t="s">
        <v>663</v>
      </c>
      <c r="B164" s="285" t="s">
        <v>582</v>
      </c>
      <c r="C164" s="285" t="s">
        <v>582</v>
      </c>
      <c r="D164" s="285" t="s">
        <v>502</v>
      </c>
      <c r="E164" s="285" t="s">
        <v>502</v>
      </c>
      <c r="H164" s="294">
        <v>388</v>
      </c>
      <c r="I164" s="295">
        <v>147.05000000000001</v>
      </c>
      <c r="J164" s="296">
        <v>139.29</v>
      </c>
      <c r="K164" s="288">
        <v>90</v>
      </c>
      <c r="O164" s="274"/>
      <c r="P164" s="274"/>
      <c r="Q164" s="274"/>
      <c r="R164" s="274"/>
      <c r="S164" s="274"/>
      <c r="T164" s="274"/>
      <c r="U164" s="274"/>
      <c r="W164" s="274"/>
      <c r="X164" s="274"/>
    </row>
    <row r="165" spans="1:24" x14ac:dyDescent="0.2">
      <c r="A165" s="284" t="s">
        <v>664</v>
      </c>
      <c r="B165" s="285" t="s">
        <v>583</v>
      </c>
      <c r="C165" s="285" t="s">
        <v>583</v>
      </c>
      <c r="D165" s="285" t="s">
        <v>503</v>
      </c>
      <c r="E165" s="285" t="s">
        <v>503</v>
      </c>
      <c r="H165" s="294">
        <v>449</v>
      </c>
      <c r="I165" s="295">
        <v>170.17</v>
      </c>
      <c r="J165" s="296">
        <v>161.19</v>
      </c>
      <c r="K165" s="288">
        <v>94</v>
      </c>
      <c r="O165" s="274"/>
      <c r="P165" s="274"/>
      <c r="Q165" s="274"/>
      <c r="R165" s="274"/>
      <c r="S165" s="274"/>
      <c r="T165" s="274"/>
      <c r="U165" s="274"/>
    </row>
    <row r="166" spans="1:24" x14ac:dyDescent="0.2">
      <c r="A166" s="285" t="s">
        <v>665</v>
      </c>
      <c r="B166" s="285" t="s">
        <v>584</v>
      </c>
      <c r="C166" s="285" t="s">
        <v>584</v>
      </c>
      <c r="D166" s="285" t="s">
        <v>504</v>
      </c>
      <c r="E166" s="285" t="s">
        <v>504</v>
      </c>
      <c r="H166" s="294">
        <v>562</v>
      </c>
      <c r="I166" s="295">
        <v>213</v>
      </c>
      <c r="J166" s="296">
        <v>201.76</v>
      </c>
      <c r="K166" s="288">
        <v>105</v>
      </c>
      <c r="O166" s="274"/>
      <c r="P166" s="274"/>
      <c r="Q166" s="274"/>
      <c r="R166" s="274"/>
      <c r="S166" s="274"/>
      <c r="T166" s="274"/>
      <c r="U166" s="274"/>
      <c r="V166" s="274"/>
    </row>
    <row r="167" spans="1:24" x14ac:dyDescent="0.2">
      <c r="A167" s="285"/>
      <c r="B167" s="285"/>
      <c r="C167" s="285"/>
      <c r="D167" s="285"/>
      <c r="E167" s="285"/>
      <c r="H167" s="298"/>
      <c r="I167" s="295"/>
      <c r="J167" s="271"/>
      <c r="O167" s="274"/>
      <c r="P167" s="274"/>
      <c r="Q167" s="274"/>
      <c r="R167" s="274"/>
      <c r="S167" s="274"/>
      <c r="T167" s="274"/>
      <c r="U167" s="274"/>
      <c r="V167" s="274"/>
    </row>
    <row r="168" spans="1:24" x14ac:dyDescent="0.2">
      <c r="A168" s="284" t="s">
        <v>166</v>
      </c>
      <c r="B168" s="285"/>
      <c r="C168" s="285"/>
      <c r="D168" s="285"/>
      <c r="E168" s="285"/>
      <c r="H168" s="298"/>
      <c r="I168" s="295"/>
      <c r="J168" s="271"/>
      <c r="O168" s="274"/>
      <c r="P168" s="274"/>
      <c r="Q168" s="274"/>
      <c r="R168" s="274"/>
      <c r="S168" s="274"/>
      <c r="T168" s="274"/>
      <c r="U168" s="274"/>
      <c r="V168" s="274"/>
    </row>
    <row r="169" spans="1:24" x14ac:dyDescent="0.2">
      <c r="A169" s="284" t="s">
        <v>666</v>
      </c>
      <c r="B169" s="285" t="s">
        <v>585</v>
      </c>
      <c r="C169" s="285" t="s">
        <v>585</v>
      </c>
      <c r="D169" s="285" t="s">
        <v>158</v>
      </c>
      <c r="E169" s="285" t="s">
        <v>158</v>
      </c>
      <c r="H169" s="294">
        <v>47</v>
      </c>
      <c r="I169" s="295">
        <v>17.809999999999999</v>
      </c>
      <c r="J169" s="296">
        <v>16.87</v>
      </c>
      <c r="K169" s="288">
        <v>10</v>
      </c>
      <c r="O169" s="274"/>
      <c r="P169" s="274"/>
      <c r="Q169" s="274"/>
      <c r="R169" s="274"/>
      <c r="S169" s="274"/>
      <c r="T169" s="274"/>
      <c r="U169" s="274"/>
      <c r="V169" s="274"/>
    </row>
    <row r="170" spans="1:24" x14ac:dyDescent="0.2">
      <c r="A170" s="284" t="s">
        <v>667</v>
      </c>
      <c r="B170" s="285" t="s">
        <v>586</v>
      </c>
      <c r="C170" s="285" t="s">
        <v>586</v>
      </c>
      <c r="D170" s="285" t="s">
        <v>505</v>
      </c>
      <c r="E170" s="285" t="s">
        <v>505</v>
      </c>
      <c r="H170" s="294">
        <v>129</v>
      </c>
      <c r="I170" s="295">
        <v>48.89</v>
      </c>
      <c r="J170" s="296">
        <v>46.31</v>
      </c>
      <c r="K170" s="288">
        <v>12</v>
      </c>
      <c r="O170" s="274"/>
      <c r="P170" s="274"/>
      <c r="Q170" s="274"/>
      <c r="R170" s="274"/>
      <c r="S170" s="274"/>
      <c r="T170" s="274"/>
      <c r="U170" s="274"/>
      <c r="V170" s="274"/>
    </row>
    <row r="171" spans="1:24" x14ac:dyDescent="0.2">
      <c r="A171" s="285" t="s">
        <v>668</v>
      </c>
      <c r="B171" s="285" t="s">
        <v>587</v>
      </c>
      <c r="C171" s="285" t="s">
        <v>587</v>
      </c>
      <c r="D171" s="285" t="s">
        <v>159</v>
      </c>
      <c r="E171" s="285" t="s">
        <v>159</v>
      </c>
      <c r="H171" s="294">
        <v>90</v>
      </c>
      <c r="I171" s="295">
        <v>34.11</v>
      </c>
      <c r="J171" s="296">
        <v>32.31</v>
      </c>
      <c r="K171" s="288">
        <v>10</v>
      </c>
      <c r="O171" s="274"/>
      <c r="P171" s="274"/>
      <c r="Q171" s="274"/>
      <c r="R171" s="274"/>
      <c r="S171" s="274"/>
      <c r="T171" s="274"/>
      <c r="U171" s="274"/>
      <c r="V171" s="274"/>
    </row>
    <row r="172" spans="1:24" x14ac:dyDescent="0.2">
      <c r="A172" s="284" t="s">
        <v>669</v>
      </c>
      <c r="B172" s="285" t="s">
        <v>588</v>
      </c>
      <c r="C172" s="285" t="s">
        <v>588</v>
      </c>
      <c r="D172" s="285" t="s">
        <v>506</v>
      </c>
      <c r="E172" s="285" t="s">
        <v>506</v>
      </c>
      <c r="H172" s="294">
        <v>36</v>
      </c>
      <c r="I172" s="295">
        <v>13.64</v>
      </c>
      <c r="J172" s="296">
        <v>12.92</v>
      </c>
      <c r="K172" s="288">
        <v>4</v>
      </c>
      <c r="O172" s="274"/>
      <c r="P172" s="274"/>
      <c r="Q172" s="274"/>
      <c r="R172" s="274"/>
      <c r="S172" s="274"/>
      <c r="T172" s="274"/>
      <c r="U172" s="274"/>
      <c r="V172" s="274"/>
    </row>
    <row r="173" spans="1:24" x14ac:dyDescent="0.2">
      <c r="A173" s="285" t="s">
        <v>670</v>
      </c>
      <c r="B173" s="285" t="s">
        <v>589</v>
      </c>
      <c r="C173" s="285" t="s">
        <v>589</v>
      </c>
      <c r="D173" s="285" t="s">
        <v>507</v>
      </c>
      <c r="E173" s="285" t="s">
        <v>507</v>
      </c>
      <c r="H173" s="294">
        <v>43</v>
      </c>
      <c r="I173" s="295">
        <v>16.3</v>
      </c>
      <c r="J173" s="296">
        <v>15.44</v>
      </c>
      <c r="K173" s="288">
        <v>5</v>
      </c>
      <c r="O173" s="274"/>
      <c r="P173" s="274"/>
      <c r="Q173" s="274"/>
      <c r="R173" s="274"/>
      <c r="S173" s="274"/>
      <c r="T173" s="274"/>
      <c r="U173" s="274"/>
      <c r="V173" s="274"/>
    </row>
    <row r="174" spans="1:24" x14ac:dyDescent="0.2">
      <c r="A174" s="284" t="s">
        <v>671</v>
      </c>
      <c r="B174" s="285" t="s">
        <v>590</v>
      </c>
      <c r="C174" s="285" t="s">
        <v>590</v>
      </c>
      <c r="D174" s="285" t="s">
        <v>508</v>
      </c>
      <c r="E174" s="285" t="s">
        <v>508</v>
      </c>
      <c r="H174" s="294">
        <v>45</v>
      </c>
      <c r="I174" s="295">
        <v>17.059999999999999</v>
      </c>
      <c r="J174" s="296">
        <v>16.16</v>
      </c>
      <c r="K174" s="288">
        <v>21</v>
      </c>
      <c r="O174" s="274"/>
      <c r="P174" s="274"/>
      <c r="Q174" s="274"/>
      <c r="R174" s="274"/>
      <c r="S174" s="274"/>
      <c r="T174" s="274"/>
      <c r="U174" s="274"/>
      <c r="V174" s="274"/>
    </row>
    <row r="175" spans="1:24" x14ac:dyDescent="0.2">
      <c r="A175" s="285" t="s">
        <v>672</v>
      </c>
      <c r="B175" s="285" t="s">
        <v>591</v>
      </c>
      <c r="C175" s="285" t="s">
        <v>591</v>
      </c>
      <c r="D175" s="285" t="s">
        <v>509</v>
      </c>
      <c r="E175" s="285" t="s">
        <v>509</v>
      </c>
      <c r="H175" s="294">
        <v>186</v>
      </c>
      <c r="I175" s="295">
        <v>70.489999999999995</v>
      </c>
      <c r="J175" s="296">
        <v>66.77</v>
      </c>
      <c r="K175" s="288">
        <v>40</v>
      </c>
      <c r="O175" s="274"/>
      <c r="P175" s="274"/>
      <c r="Q175" s="274"/>
      <c r="R175" s="274"/>
      <c r="S175" s="274"/>
      <c r="T175" s="274"/>
      <c r="U175" s="274"/>
      <c r="V175" s="274"/>
    </row>
    <row r="176" spans="1:24" x14ac:dyDescent="0.2">
      <c r="A176" s="284" t="s">
        <v>695</v>
      </c>
      <c r="B176" s="284" t="s">
        <v>696</v>
      </c>
      <c r="C176" s="284" t="s">
        <v>696</v>
      </c>
      <c r="D176" s="284" t="s">
        <v>691</v>
      </c>
      <c r="E176" s="284" t="s">
        <v>691</v>
      </c>
      <c r="H176" s="294">
        <v>81</v>
      </c>
      <c r="I176" s="297">
        <v>30.7</v>
      </c>
      <c r="J176" s="296">
        <v>29.08</v>
      </c>
      <c r="K176" s="288">
        <v>71</v>
      </c>
      <c r="O176" s="274"/>
      <c r="P176" s="274"/>
      <c r="Q176" s="274"/>
      <c r="R176" s="274"/>
      <c r="S176" s="274"/>
      <c r="T176" s="274"/>
      <c r="U176" s="274"/>
      <c r="V176" s="274"/>
    </row>
    <row r="177" spans="1:22" x14ac:dyDescent="0.2">
      <c r="A177" s="284" t="s">
        <v>673</v>
      </c>
      <c r="B177" s="285" t="s">
        <v>592</v>
      </c>
      <c r="C177" s="285" t="s">
        <v>592</v>
      </c>
      <c r="D177" s="285" t="s">
        <v>510</v>
      </c>
      <c r="E177" s="285" t="s">
        <v>510</v>
      </c>
      <c r="H177" s="294">
        <v>92</v>
      </c>
      <c r="I177" s="295">
        <v>34.869999999999997</v>
      </c>
      <c r="J177" s="296">
        <v>33.03</v>
      </c>
      <c r="K177" s="288">
        <v>38</v>
      </c>
      <c r="O177" s="274"/>
      <c r="P177" s="274"/>
      <c r="Q177" s="274"/>
      <c r="R177" s="274"/>
      <c r="S177" s="274"/>
      <c r="T177" s="274"/>
      <c r="U177" s="274"/>
      <c r="V177" s="274"/>
    </row>
    <row r="178" spans="1:22" x14ac:dyDescent="0.2">
      <c r="A178" s="284" t="s">
        <v>674</v>
      </c>
      <c r="B178" s="285" t="s">
        <v>593</v>
      </c>
      <c r="C178" s="285" t="s">
        <v>593</v>
      </c>
      <c r="D178" s="285" t="s">
        <v>511</v>
      </c>
      <c r="E178" s="285" t="s">
        <v>511</v>
      </c>
      <c r="H178" s="294">
        <v>92</v>
      </c>
      <c r="I178" s="295">
        <v>34.869999999999997</v>
      </c>
      <c r="J178" s="296">
        <v>33.03</v>
      </c>
      <c r="K178" s="288">
        <v>38</v>
      </c>
      <c r="O178" s="274"/>
      <c r="P178" s="274"/>
      <c r="Q178" s="274"/>
      <c r="R178" s="274"/>
      <c r="S178" s="274"/>
      <c r="T178" s="274"/>
      <c r="U178" s="274"/>
      <c r="V178" s="274"/>
    </row>
    <row r="179" spans="1:22" x14ac:dyDescent="0.2">
      <c r="A179" s="284" t="s">
        <v>706</v>
      </c>
      <c r="B179" s="284" t="s">
        <v>707</v>
      </c>
      <c r="C179" s="284" t="s">
        <v>707</v>
      </c>
      <c r="D179" s="284" t="s">
        <v>512</v>
      </c>
      <c r="E179" s="284" t="s">
        <v>512</v>
      </c>
      <c r="H179" s="294">
        <v>92</v>
      </c>
      <c r="I179" s="297">
        <v>34.869999999999997</v>
      </c>
      <c r="J179" s="296">
        <v>33.03</v>
      </c>
      <c r="K179" s="288">
        <v>38</v>
      </c>
      <c r="O179" s="274"/>
      <c r="P179" s="274"/>
      <c r="Q179" s="274"/>
      <c r="R179" s="274"/>
      <c r="S179" s="274"/>
      <c r="T179" s="274"/>
      <c r="U179" s="274"/>
      <c r="V179" s="274"/>
    </row>
    <row r="180" spans="1:22" x14ac:dyDescent="0.2">
      <c r="A180" s="285" t="s">
        <v>675</v>
      </c>
      <c r="B180" s="285" t="s">
        <v>594</v>
      </c>
      <c r="C180" s="285" t="s">
        <v>594</v>
      </c>
      <c r="D180" s="285" t="s">
        <v>513</v>
      </c>
      <c r="E180" s="285" t="s">
        <v>513</v>
      </c>
      <c r="H180" s="294">
        <v>92</v>
      </c>
      <c r="I180" s="295">
        <v>34.869999999999997</v>
      </c>
      <c r="J180" s="296">
        <v>33.03</v>
      </c>
      <c r="K180" s="288">
        <v>38</v>
      </c>
      <c r="O180" s="274"/>
      <c r="P180" s="274"/>
      <c r="Q180" s="274"/>
      <c r="R180" s="274"/>
      <c r="S180" s="274"/>
      <c r="T180" s="274"/>
      <c r="U180" s="274"/>
      <c r="V180" s="274"/>
    </row>
    <row r="181" spans="1:22" x14ac:dyDescent="0.2">
      <c r="A181" s="284" t="s">
        <v>676</v>
      </c>
      <c r="B181" s="285" t="s">
        <v>595</v>
      </c>
      <c r="C181" s="285" t="s">
        <v>595</v>
      </c>
      <c r="D181" s="285" t="s">
        <v>160</v>
      </c>
      <c r="E181" s="285" t="s">
        <v>160</v>
      </c>
      <c r="H181" s="294">
        <v>32</v>
      </c>
      <c r="I181" s="295">
        <v>12.13</v>
      </c>
      <c r="J181" s="296">
        <v>11.49</v>
      </c>
      <c r="K181" s="288">
        <v>25</v>
      </c>
      <c r="O181" s="274"/>
      <c r="P181" s="274"/>
      <c r="Q181" s="274"/>
      <c r="R181" s="274"/>
      <c r="S181" s="274"/>
      <c r="T181" s="274"/>
      <c r="U181" s="274"/>
      <c r="V181" s="274"/>
    </row>
    <row r="182" spans="1:22" x14ac:dyDescent="0.2">
      <c r="A182" s="284" t="s">
        <v>677</v>
      </c>
      <c r="B182" s="285" t="s">
        <v>596</v>
      </c>
      <c r="C182" s="285" t="s">
        <v>596</v>
      </c>
      <c r="D182" s="285" t="s">
        <v>514</v>
      </c>
      <c r="E182" s="285" t="s">
        <v>514</v>
      </c>
      <c r="H182" s="294">
        <v>124</v>
      </c>
      <c r="I182" s="295">
        <v>47</v>
      </c>
      <c r="J182" s="296">
        <v>44.52</v>
      </c>
      <c r="K182" s="288">
        <v>5</v>
      </c>
      <c r="O182" s="274"/>
      <c r="P182" s="274"/>
      <c r="Q182" s="274"/>
      <c r="R182" s="274"/>
      <c r="S182" s="274"/>
      <c r="T182" s="274"/>
      <c r="U182" s="274"/>
      <c r="V182" s="274"/>
    </row>
    <row r="183" spans="1:22" x14ac:dyDescent="0.2">
      <c r="A183" s="284" t="s">
        <v>678</v>
      </c>
      <c r="B183" s="285" t="s">
        <v>597</v>
      </c>
      <c r="C183" s="285" t="s">
        <v>597</v>
      </c>
      <c r="D183" s="285" t="s">
        <v>515</v>
      </c>
      <c r="E183" s="285" t="s">
        <v>515</v>
      </c>
      <c r="H183" s="294">
        <v>40</v>
      </c>
      <c r="I183" s="295">
        <v>15.16</v>
      </c>
      <c r="J183" s="296">
        <v>14.36</v>
      </c>
      <c r="K183" s="288">
        <v>5</v>
      </c>
      <c r="O183" s="274"/>
      <c r="P183" s="274"/>
      <c r="Q183" s="274"/>
      <c r="R183" s="274"/>
      <c r="S183" s="274"/>
      <c r="T183" s="274"/>
      <c r="U183" s="274"/>
      <c r="V183" s="274"/>
    </row>
    <row r="184" spans="1:22" x14ac:dyDescent="0.2">
      <c r="A184" s="284" t="s">
        <v>679</v>
      </c>
      <c r="B184" s="285" t="s">
        <v>598</v>
      </c>
      <c r="C184" s="285" t="s">
        <v>598</v>
      </c>
      <c r="D184" s="285" t="s">
        <v>516</v>
      </c>
      <c r="E184" s="285" t="s">
        <v>516</v>
      </c>
      <c r="H184" s="294">
        <v>19</v>
      </c>
      <c r="I184" s="295">
        <v>7.2</v>
      </c>
      <c r="J184" s="296">
        <v>6.82</v>
      </c>
      <c r="K184" s="288">
        <v>5</v>
      </c>
      <c r="O184" s="274"/>
      <c r="P184" s="274"/>
      <c r="Q184" s="274"/>
      <c r="R184" s="274"/>
      <c r="S184" s="274"/>
      <c r="T184" s="274"/>
      <c r="U184" s="274"/>
      <c r="V184" s="274"/>
    </row>
    <row r="185" spans="1:22" x14ac:dyDescent="0.2">
      <c r="A185" s="284" t="s">
        <v>680</v>
      </c>
      <c r="B185" s="285" t="s">
        <v>599</v>
      </c>
      <c r="C185" s="285" t="s">
        <v>599</v>
      </c>
      <c r="D185" s="285" t="s">
        <v>517</v>
      </c>
      <c r="E185" s="285" t="s">
        <v>517</v>
      </c>
      <c r="H185" s="294">
        <v>45</v>
      </c>
      <c r="I185" s="295">
        <v>17.059999999999999</v>
      </c>
      <c r="J185" s="296">
        <v>16.16</v>
      </c>
      <c r="K185" s="288">
        <v>5</v>
      </c>
      <c r="O185" s="274"/>
      <c r="P185" s="274"/>
      <c r="Q185" s="274"/>
      <c r="R185" s="274"/>
      <c r="S185" s="274"/>
      <c r="T185" s="274"/>
      <c r="U185" s="274"/>
      <c r="V185" s="274"/>
    </row>
    <row r="186" spans="1:22" x14ac:dyDescent="0.2">
      <c r="A186" s="284" t="s">
        <v>681</v>
      </c>
      <c r="B186" s="285" t="s">
        <v>600</v>
      </c>
      <c r="C186" s="285" t="s">
        <v>600</v>
      </c>
      <c r="D186" s="285" t="s">
        <v>518</v>
      </c>
      <c r="E186" s="285" t="s">
        <v>518</v>
      </c>
      <c r="H186" s="294">
        <v>104</v>
      </c>
      <c r="I186" s="295">
        <v>39.42</v>
      </c>
      <c r="J186" s="296">
        <v>37.4</v>
      </c>
      <c r="K186" s="288">
        <v>1</v>
      </c>
      <c r="O186" s="274"/>
      <c r="P186" s="274"/>
      <c r="Q186" s="274"/>
      <c r="R186" s="274"/>
      <c r="S186" s="274"/>
      <c r="T186" s="274"/>
      <c r="U186" s="274"/>
      <c r="V186" s="274"/>
    </row>
    <row r="187" spans="1:22" x14ac:dyDescent="0.2">
      <c r="A187" s="284" t="s">
        <v>682</v>
      </c>
      <c r="B187" s="285" t="s">
        <v>601</v>
      </c>
      <c r="C187" s="285" t="s">
        <v>601</v>
      </c>
      <c r="D187" s="285" t="s">
        <v>519</v>
      </c>
      <c r="E187" s="285" t="s">
        <v>519</v>
      </c>
      <c r="H187" s="294">
        <v>38</v>
      </c>
      <c r="I187" s="295">
        <v>14.4</v>
      </c>
      <c r="J187" s="296">
        <v>13.64</v>
      </c>
      <c r="K187" s="288">
        <v>1</v>
      </c>
      <c r="O187" s="274"/>
      <c r="P187" s="274"/>
      <c r="Q187" s="274"/>
      <c r="R187" s="274"/>
      <c r="S187" s="274"/>
      <c r="T187" s="274"/>
      <c r="U187" s="274"/>
      <c r="V187" s="274"/>
    </row>
    <row r="188" spans="1:22" ht="15" x14ac:dyDescent="0.2">
      <c r="D188" s="273"/>
      <c r="O188" s="274"/>
      <c r="P188" s="274"/>
      <c r="Q188" s="274"/>
      <c r="R188" s="274"/>
      <c r="S188" s="274"/>
      <c r="T188" s="274"/>
      <c r="U188" s="274"/>
      <c r="V188" s="274"/>
    </row>
    <row r="189" spans="1:22" ht="15" x14ac:dyDescent="0.2">
      <c r="D189" s="273"/>
      <c r="O189" s="274"/>
      <c r="P189" s="274"/>
      <c r="Q189" s="274"/>
      <c r="R189" s="274"/>
      <c r="S189" s="274"/>
      <c r="T189" s="274"/>
      <c r="U189" s="274"/>
      <c r="V189" s="274"/>
    </row>
    <row r="190" spans="1:22" ht="15" x14ac:dyDescent="0.2">
      <c r="D190" s="273"/>
      <c r="O190" s="274"/>
      <c r="P190" s="274"/>
      <c r="Q190" s="274"/>
      <c r="R190" s="274"/>
      <c r="S190" s="274"/>
      <c r="T190" s="274"/>
      <c r="U190" s="274"/>
      <c r="V190" s="274"/>
    </row>
    <row r="191" spans="1:22" ht="15" x14ac:dyDescent="0.2">
      <c r="D191" s="273"/>
      <c r="O191" s="274"/>
      <c r="P191" s="274"/>
      <c r="Q191" s="274"/>
      <c r="R191" s="274"/>
      <c r="S191" s="274"/>
      <c r="T191" s="274"/>
      <c r="U191" s="274"/>
      <c r="V191" s="274"/>
    </row>
    <row r="192" spans="1:22" ht="15" x14ac:dyDescent="0.2">
      <c r="D192" s="273"/>
      <c r="O192" s="274"/>
      <c r="P192" s="274"/>
      <c r="Q192" s="274"/>
      <c r="R192" s="274"/>
      <c r="S192" s="274"/>
      <c r="T192" s="274"/>
      <c r="U192" s="274"/>
      <c r="V192" s="274"/>
    </row>
    <row r="193" spans="4:22" ht="15" x14ac:dyDescent="0.2">
      <c r="D193" s="273"/>
      <c r="O193" s="274"/>
      <c r="P193" s="274"/>
      <c r="Q193" s="274"/>
      <c r="R193" s="274"/>
      <c r="S193" s="274"/>
      <c r="T193" s="274"/>
      <c r="U193" s="274"/>
      <c r="V193" s="274"/>
    </row>
    <row r="194" spans="4:22" ht="15" x14ac:dyDescent="0.2">
      <c r="D194" s="273"/>
      <c r="O194" s="274"/>
      <c r="P194" s="274"/>
      <c r="Q194" s="274"/>
      <c r="R194" s="274"/>
      <c r="S194" s="274"/>
      <c r="T194" s="274"/>
      <c r="U194" s="274"/>
      <c r="V194" s="274"/>
    </row>
    <row r="195" spans="4:22" ht="15" x14ac:dyDescent="0.2">
      <c r="D195" s="273"/>
      <c r="O195" s="274"/>
      <c r="P195" s="274"/>
      <c r="Q195" s="274"/>
      <c r="R195" s="274"/>
      <c r="S195" s="274"/>
      <c r="T195" s="274"/>
      <c r="U195" s="274"/>
      <c r="V195" s="274"/>
    </row>
    <row r="196" spans="4:22" ht="15" x14ac:dyDescent="0.2">
      <c r="D196" s="273"/>
      <c r="O196" s="274"/>
      <c r="P196" s="274"/>
      <c r="Q196" s="274"/>
      <c r="R196" s="274"/>
      <c r="S196" s="274"/>
      <c r="T196" s="274"/>
      <c r="U196" s="274"/>
      <c r="V196" s="274"/>
    </row>
    <row r="197" spans="4:22" ht="15" x14ac:dyDescent="0.2">
      <c r="D197" s="273"/>
      <c r="O197" s="274"/>
      <c r="P197" s="274"/>
      <c r="Q197" s="274"/>
      <c r="R197" s="274"/>
      <c r="S197" s="274"/>
      <c r="T197" s="274"/>
      <c r="U197" s="274"/>
      <c r="V197" s="274"/>
    </row>
    <row r="198" spans="4:22" ht="15" x14ac:dyDescent="0.2">
      <c r="D198" s="273"/>
      <c r="O198" s="274"/>
      <c r="P198" s="274"/>
      <c r="Q198" s="274"/>
      <c r="R198" s="274"/>
      <c r="S198" s="274"/>
      <c r="T198" s="274"/>
      <c r="U198" s="274"/>
      <c r="V198" s="274"/>
    </row>
    <row r="199" spans="4:22" ht="15" x14ac:dyDescent="0.2">
      <c r="D199" s="273"/>
      <c r="O199" s="274"/>
      <c r="P199" s="274"/>
      <c r="Q199" s="274"/>
      <c r="R199" s="274"/>
      <c r="S199" s="274"/>
      <c r="T199" s="274"/>
      <c r="U199" s="274"/>
      <c r="V199" s="274"/>
    </row>
    <row r="200" spans="4:22" ht="15" x14ac:dyDescent="0.2">
      <c r="D200" s="273"/>
      <c r="O200" s="274"/>
      <c r="P200" s="274"/>
      <c r="Q200" s="274"/>
      <c r="R200" s="274"/>
      <c r="S200" s="274"/>
      <c r="T200" s="274"/>
      <c r="U200" s="274"/>
      <c r="V200" s="274"/>
    </row>
    <row r="201" spans="4:22" ht="15" x14ac:dyDescent="0.2">
      <c r="D201" s="273"/>
      <c r="O201" s="274"/>
      <c r="P201" s="274"/>
      <c r="Q201" s="274"/>
      <c r="R201" s="274"/>
      <c r="S201" s="274"/>
      <c r="T201" s="274"/>
      <c r="U201" s="274"/>
      <c r="V201" s="274"/>
    </row>
    <row r="202" spans="4:22" ht="15" x14ac:dyDescent="0.2">
      <c r="D202" s="273"/>
      <c r="O202" s="274"/>
      <c r="P202" s="274"/>
      <c r="Q202" s="274"/>
      <c r="R202" s="274"/>
      <c r="S202" s="274"/>
      <c r="T202" s="274"/>
      <c r="U202" s="274"/>
      <c r="V202" s="274"/>
    </row>
    <row r="203" spans="4:22" ht="15" x14ac:dyDescent="0.2">
      <c r="D203" s="273"/>
      <c r="O203" s="274"/>
      <c r="P203" s="274"/>
      <c r="Q203" s="274"/>
      <c r="R203" s="274"/>
      <c r="S203" s="274"/>
      <c r="T203" s="274"/>
      <c r="U203" s="274"/>
      <c r="V203" s="274"/>
    </row>
    <row r="204" spans="4:22" ht="15" x14ac:dyDescent="0.2">
      <c r="D204" s="273"/>
      <c r="O204" s="274"/>
      <c r="P204" s="274"/>
      <c r="Q204" s="274"/>
      <c r="R204" s="274"/>
      <c r="S204" s="274"/>
      <c r="T204" s="274"/>
      <c r="U204" s="274"/>
      <c r="V204" s="274"/>
    </row>
    <row r="205" spans="4:22" ht="15" x14ac:dyDescent="0.2">
      <c r="D205" s="273"/>
      <c r="O205" s="274"/>
      <c r="P205" s="274"/>
      <c r="Q205" s="274"/>
      <c r="R205" s="274"/>
      <c r="S205" s="274"/>
      <c r="T205" s="274"/>
      <c r="U205" s="274"/>
      <c r="V205" s="274"/>
    </row>
    <row r="206" spans="4:22" ht="15" x14ac:dyDescent="0.2">
      <c r="D206" s="273"/>
      <c r="O206" s="274"/>
      <c r="P206" s="274"/>
      <c r="Q206" s="274"/>
      <c r="R206" s="274"/>
      <c r="S206" s="274"/>
      <c r="T206" s="274"/>
      <c r="U206" s="274"/>
      <c r="V206" s="274"/>
    </row>
    <row r="207" spans="4:22" ht="15" x14ac:dyDescent="0.2">
      <c r="D207" s="273"/>
      <c r="O207" s="274"/>
      <c r="P207" s="274"/>
      <c r="Q207" s="274"/>
      <c r="R207" s="274"/>
      <c r="S207" s="274"/>
      <c r="T207" s="274"/>
      <c r="U207" s="274"/>
      <c r="V207" s="274"/>
    </row>
    <row r="208" spans="4:22" ht="15" x14ac:dyDescent="0.2">
      <c r="D208" s="273"/>
      <c r="O208" s="274"/>
      <c r="P208" s="274"/>
      <c r="Q208" s="274"/>
      <c r="R208" s="274"/>
      <c r="S208" s="274"/>
      <c r="T208" s="274"/>
      <c r="U208" s="274"/>
      <c r="V208" s="274"/>
    </row>
    <row r="209" spans="4:22" ht="15" x14ac:dyDescent="0.2">
      <c r="D209" s="273"/>
      <c r="O209" s="274"/>
      <c r="P209" s="274"/>
      <c r="Q209" s="274"/>
      <c r="R209" s="274"/>
      <c r="S209" s="274"/>
      <c r="T209" s="274"/>
      <c r="U209" s="274"/>
      <c r="V209" s="274"/>
    </row>
    <row r="210" spans="4:22" ht="15" x14ac:dyDescent="0.2">
      <c r="D210" s="273"/>
      <c r="O210" s="274"/>
      <c r="P210" s="274"/>
      <c r="Q210" s="274"/>
      <c r="R210" s="274"/>
      <c r="S210" s="274"/>
      <c r="T210" s="274"/>
      <c r="U210" s="274"/>
      <c r="V210" s="274"/>
    </row>
    <row r="211" spans="4:22" ht="15" x14ac:dyDescent="0.2">
      <c r="D211" s="273"/>
      <c r="O211" s="274"/>
      <c r="P211" s="274"/>
      <c r="Q211" s="274"/>
      <c r="R211" s="274"/>
      <c r="S211" s="274"/>
      <c r="T211" s="274"/>
      <c r="U211" s="274"/>
      <c r="V211" s="274"/>
    </row>
    <row r="212" spans="4:22" ht="15" x14ac:dyDescent="0.2">
      <c r="D212" s="273"/>
      <c r="O212" s="274"/>
      <c r="P212" s="274"/>
      <c r="Q212" s="274"/>
      <c r="R212" s="274"/>
      <c r="S212" s="274"/>
      <c r="T212" s="274"/>
      <c r="U212" s="274"/>
      <c r="V212" s="274"/>
    </row>
    <row r="213" spans="4:22" ht="15" x14ac:dyDescent="0.2">
      <c r="D213" s="273"/>
      <c r="O213" s="274"/>
      <c r="P213" s="274"/>
      <c r="Q213" s="274"/>
      <c r="R213" s="274"/>
      <c r="S213" s="274"/>
      <c r="T213" s="274"/>
      <c r="U213" s="274"/>
      <c r="V213" s="274"/>
    </row>
    <row r="214" spans="4:22" ht="15" x14ac:dyDescent="0.2">
      <c r="D214" s="273"/>
      <c r="O214" s="274"/>
      <c r="P214" s="274"/>
      <c r="Q214" s="274"/>
      <c r="R214" s="274"/>
      <c r="S214" s="274"/>
      <c r="T214" s="274"/>
      <c r="U214" s="274"/>
      <c r="V214" s="274"/>
    </row>
    <row r="215" spans="4:22" ht="15" x14ac:dyDescent="0.2">
      <c r="D215" s="273"/>
      <c r="O215" s="274"/>
      <c r="P215" s="274"/>
      <c r="Q215" s="274"/>
      <c r="R215" s="274"/>
      <c r="S215" s="274"/>
      <c r="T215" s="274"/>
      <c r="U215" s="274"/>
      <c r="V215" s="274"/>
    </row>
    <row r="216" spans="4:22" ht="15" x14ac:dyDescent="0.2">
      <c r="D216" s="273"/>
      <c r="O216" s="274"/>
      <c r="P216" s="274"/>
      <c r="Q216" s="274"/>
      <c r="R216" s="274"/>
      <c r="S216" s="274"/>
      <c r="T216" s="274"/>
      <c r="U216" s="274"/>
      <c r="V216" s="274"/>
    </row>
    <row r="217" spans="4:22" ht="15" x14ac:dyDescent="0.2">
      <c r="D217" s="273"/>
      <c r="O217" s="274"/>
      <c r="P217" s="274"/>
      <c r="Q217" s="274"/>
      <c r="R217" s="274"/>
      <c r="S217" s="274"/>
      <c r="T217" s="274"/>
      <c r="U217" s="274"/>
      <c r="V217" s="274"/>
    </row>
    <row r="218" spans="4:22" ht="15" x14ac:dyDescent="0.2">
      <c r="D218" s="273"/>
      <c r="O218" s="274"/>
      <c r="P218" s="274"/>
      <c r="Q218" s="274"/>
      <c r="R218" s="274"/>
      <c r="S218" s="274"/>
      <c r="T218" s="274"/>
      <c r="U218" s="274"/>
      <c r="V218" s="274"/>
    </row>
    <row r="219" spans="4:22" ht="15" x14ac:dyDescent="0.2">
      <c r="D219" s="273"/>
      <c r="O219" s="274"/>
      <c r="P219" s="274"/>
      <c r="Q219" s="274"/>
      <c r="R219" s="274"/>
      <c r="S219" s="274"/>
      <c r="T219" s="274"/>
      <c r="U219" s="274"/>
      <c r="V219" s="274"/>
    </row>
    <row r="220" spans="4:22" ht="15" x14ac:dyDescent="0.2">
      <c r="D220" s="273"/>
      <c r="O220" s="274"/>
      <c r="P220" s="274"/>
      <c r="Q220" s="274"/>
      <c r="R220" s="274"/>
      <c r="S220" s="274"/>
      <c r="T220" s="274"/>
      <c r="U220" s="274"/>
      <c r="V220" s="274"/>
    </row>
    <row r="221" spans="4:22" ht="15" x14ac:dyDescent="0.2">
      <c r="D221" s="273"/>
      <c r="O221" s="274"/>
      <c r="P221" s="274"/>
      <c r="Q221" s="274"/>
      <c r="R221" s="274"/>
      <c r="S221" s="274"/>
      <c r="T221" s="274"/>
      <c r="U221" s="274"/>
      <c r="V221" s="274"/>
    </row>
    <row r="222" spans="4:22" ht="15" x14ac:dyDescent="0.2">
      <c r="D222" s="273"/>
      <c r="O222" s="274"/>
      <c r="P222" s="274"/>
      <c r="Q222" s="274"/>
      <c r="R222" s="274"/>
      <c r="S222" s="274"/>
      <c r="T222" s="274"/>
      <c r="U222" s="274"/>
      <c r="V222" s="274"/>
    </row>
    <row r="223" spans="4:22" ht="15" x14ac:dyDescent="0.2">
      <c r="D223" s="273"/>
      <c r="O223" s="274"/>
      <c r="P223" s="274"/>
      <c r="Q223" s="274"/>
      <c r="R223" s="274"/>
      <c r="S223" s="274"/>
      <c r="T223" s="274"/>
      <c r="U223" s="274"/>
      <c r="V223" s="274"/>
    </row>
    <row r="224" spans="4:22" ht="15" x14ac:dyDescent="0.2">
      <c r="D224" s="273"/>
      <c r="O224" s="274"/>
      <c r="P224" s="274"/>
      <c r="Q224" s="274"/>
      <c r="R224" s="274"/>
      <c r="S224" s="274"/>
      <c r="T224" s="274"/>
      <c r="U224" s="274"/>
      <c r="V224" s="274"/>
    </row>
    <row r="225" spans="4:22" ht="15" x14ac:dyDescent="0.2">
      <c r="D225" s="273"/>
      <c r="O225" s="274"/>
      <c r="P225" s="274"/>
      <c r="Q225" s="274"/>
      <c r="R225" s="274"/>
      <c r="S225" s="274"/>
      <c r="T225" s="274"/>
      <c r="U225" s="274"/>
      <c r="V225" s="274"/>
    </row>
    <row r="226" spans="4:22" ht="15" x14ac:dyDescent="0.2">
      <c r="D226" s="273"/>
      <c r="O226" s="274"/>
      <c r="P226" s="274"/>
      <c r="Q226" s="274"/>
      <c r="R226" s="274"/>
      <c r="S226" s="274"/>
      <c r="T226" s="274"/>
      <c r="U226" s="274"/>
      <c r="V226" s="274"/>
    </row>
    <row r="227" spans="4:22" ht="15" x14ac:dyDescent="0.2">
      <c r="D227" s="273"/>
      <c r="O227" s="274"/>
      <c r="P227" s="274"/>
      <c r="Q227" s="274"/>
      <c r="R227" s="274"/>
      <c r="S227" s="274"/>
      <c r="T227" s="274"/>
      <c r="U227" s="274"/>
      <c r="V227" s="274"/>
    </row>
    <row r="228" spans="4:22" ht="15" x14ac:dyDescent="0.2">
      <c r="D228" s="273"/>
      <c r="O228" s="274"/>
      <c r="P228" s="274"/>
      <c r="Q228" s="274"/>
      <c r="R228" s="274"/>
      <c r="S228" s="274"/>
      <c r="T228" s="274"/>
      <c r="U228" s="274"/>
      <c r="V228" s="274"/>
    </row>
    <row r="229" spans="4:22" ht="15" x14ac:dyDescent="0.2">
      <c r="D229" s="273"/>
      <c r="O229" s="274"/>
      <c r="P229" s="274"/>
      <c r="Q229" s="274"/>
      <c r="R229" s="274"/>
      <c r="S229" s="274"/>
      <c r="T229" s="274"/>
      <c r="U229" s="274"/>
      <c r="V229" s="274"/>
    </row>
    <row r="230" spans="4:22" ht="15" x14ac:dyDescent="0.2">
      <c r="D230" s="273"/>
      <c r="O230" s="274"/>
      <c r="P230" s="274"/>
      <c r="Q230" s="274"/>
      <c r="R230" s="274"/>
      <c r="S230" s="274"/>
      <c r="T230" s="274"/>
      <c r="U230" s="274"/>
      <c r="V230" s="274"/>
    </row>
    <row r="231" spans="4:22" ht="15" x14ac:dyDescent="0.2">
      <c r="D231" s="273"/>
      <c r="O231" s="274"/>
      <c r="P231" s="274"/>
      <c r="Q231" s="274"/>
      <c r="R231" s="274"/>
      <c r="S231" s="274"/>
      <c r="T231" s="274"/>
      <c r="U231" s="274"/>
      <c r="V231" s="274"/>
    </row>
    <row r="232" spans="4:22" ht="15" x14ac:dyDescent="0.2">
      <c r="D232" s="273"/>
      <c r="O232" s="274"/>
      <c r="P232" s="274"/>
      <c r="Q232" s="274"/>
      <c r="R232" s="274"/>
      <c r="S232" s="274"/>
      <c r="T232" s="274"/>
      <c r="U232" s="274"/>
      <c r="V232" s="274"/>
    </row>
    <row r="233" spans="4:22" ht="15" x14ac:dyDescent="0.2">
      <c r="D233" s="273"/>
      <c r="O233" s="274"/>
      <c r="P233" s="274"/>
      <c r="Q233" s="274"/>
      <c r="R233" s="274"/>
      <c r="S233" s="274"/>
      <c r="T233" s="274"/>
      <c r="U233" s="274"/>
      <c r="V233" s="274"/>
    </row>
    <row r="234" spans="4:22" ht="15" x14ac:dyDescent="0.2">
      <c r="D234" s="273"/>
      <c r="O234" s="274"/>
      <c r="P234" s="274"/>
      <c r="Q234" s="274"/>
      <c r="R234" s="274"/>
      <c r="S234" s="274"/>
      <c r="T234" s="274"/>
      <c r="U234" s="274"/>
      <c r="V234" s="274"/>
    </row>
    <row r="235" spans="4:22" ht="15" x14ac:dyDescent="0.2">
      <c r="D235" s="273"/>
      <c r="O235" s="274"/>
      <c r="P235" s="274"/>
      <c r="Q235" s="274"/>
      <c r="R235" s="274"/>
      <c r="S235" s="274"/>
      <c r="T235" s="274"/>
      <c r="U235" s="274"/>
      <c r="V235" s="274"/>
    </row>
    <row r="236" spans="4:22" ht="15" x14ac:dyDescent="0.2">
      <c r="D236" s="273"/>
      <c r="O236" s="274"/>
      <c r="P236" s="274"/>
      <c r="Q236" s="274"/>
      <c r="R236" s="274"/>
      <c r="S236" s="274"/>
      <c r="T236" s="274"/>
      <c r="U236" s="274"/>
      <c r="V236" s="274"/>
    </row>
    <row r="237" spans="4:22" ht="15" x14ac:dyDescent="0.2">
      <c r="D237" s="273"/>
      <c r="O237" s="274"/>
      <c r="P237" s="274"/>
      <c r="Q237" s="274"/>
      <c r="R237" s="274"/>
      <c r="S237" s="274"/>
      <c r="T237" s="274"/>
      <c r="U237" s="274"/>
      <c r="V237" s="274"/>
    </row>
    <row r="238" spans="4:22" ht="15" x14ac:dyDescent="0.2">
      <c r="D238" s="273"/>
      <c r="O238" s="274"/>
      <c r="P238" s="274"/>
      <c r="Q238" s="274"/>
      <c r="R238" s="274"/>
      <c r="S238" s="274"/>
      <c r="T238" s="274"/>
      <c r="U238" s="274"/>
      <c r="V238" s="274"/>
    </row>
    <row r="239" spans="4:22" ht="15" x14ac:dyDescent="0.2">
      <c r="D239" s="273"/>
      <c r="O239" s="274"/>
      <c r="P239" s="274"/>
      <c r="Q239" s="274"/>
      <c r="R239" s="274"/>
      <c r="S239" s="274"/>
      <c r="T239" s="274"/>
      <c r="U239" s="274"/>
      <c r="V239" s="274"/>
    </row>
    <row r="240" spans="4:22" ht="15" x14ac:dyDescent="0.2">
      <c r="D240" s="273"/>
      <c r="O240" s="274"/>
      <c r="P240" s="274"/>
      <c r="Q240" s="274"/>
      <c r="R240" s="274"/>
      <c r="S240" s="274"/>
      <c r="T240" s="274"/>
      <c r="U240" s="274"/>
      <c r="V240" s="274"/>
    </row>
    <row r="241" spans="4:22" ht="15" x14ac:dyDescent="0.2">
      <c r="D241" s="273"/>
      <c r="O241" s="274"/>
      <c r="P241" s="274"/>
      <c r="Q241" s="274"/>
      <c r="R241" s="274"/>
      <c r="S241" s="274"/>
      <c r="T241" s="274"/>
      <c r="U241" s="274"/>
      <c r="V241" s="274"/>
    </row>
    <row r="242" spans="4:22" ht="15" x14ac:dyDescent="0.2">
      <c r="D242" s="273"/>
      <c r="O242" s="274"/>
      <c r="P242" s="274"/>
      <c r="Q242" s="274"/>
      <c r="R242" s="274"/>
      <c r="S242" s="274"/>
      <c r="T242" s="274"/>
      <c r="U242" s="274"/>
      <c r="V242" s="274"/>
    </row>
    <row r="243" spans="4:22" ht="15" x14ac:dyDescent="0.2">
      <c r="D243" s="273"/>
      <c r="O243" s="274"/>
      <c r="P243" s="274"/>
      <c r="Q243" s="274"/>
      <c r="R243" s="274"/>
      <c r="S243" s="274"/>
      <c r="T243" s="274"/>
      <c r="U243" s="274"/>
      <c r="V243" s="274"/>
    </row>
    <row r="244" spans="4:22" ht="15" x14ac:dyDescent="0.2">
      <c r="D244" s="273"/>
      <c r="O244" s="274"/>
      <c r="P244" s="274"/>
      <c r="Q244" s="274"/>
      <c r="R244" s="274"/>
      <c r="S244" s="274"/>
      <c r="T244" s="274"/>
      <c r="U244" s="274"/>
      <c r="V244" s="274"/>
    </row>
    <row r="245" spans="4:22" ht="15" x14ac:dyDescent="0.2">
      <c r="D245" s="273"/>
      <c r="O245" s="274"/>
      <c r="P245" s="274"/>
      <c r="Q245" s="274"/>
      <c r="R245" s="274"/>
      <c r="S245" s="274"/>
      <c r="T245" s="274"/>
      <c r="U245" s="274"/>
      <c r="V245" s="274"/>
    </row>
    <row r="246" spans="4:22" ht="15" x14ac:dyDescent="0.2">
      <c r="D246" s="273"/>
      <c r="O246" s="274"/>
      <c r="P246" s="274"/>
      <c r="Q246" s="274"/>
      <c r="R246" s="274"/>
      <c r="S246" s="274"/>
      <c r="T246" s="274"/>
      <c r="U246" s="274"/>
      <c r="V246" s="274"/>
    </row>
    <row r="247" spans="4:22" ht="15" x14ac:dyDescent="0.2">
      <c r="D247" s="273"/>
      <c r="O247" s="274"/>
      <c r="P247" s="274"/>
      <c r="Q247" s="274"/>
      <c r="R247" s="274"/>
      <c r="S247" s="274"/>
      <c r="T247" s="274"/>
      <c r="U247" s="274"/>
      <c r="V247" s="274"/>
    </row>
    <row r="248" spans="4:22" ht="15" x14ac:dyDescent="0.2">
      <c r="D248" s="273"/>
      <c r="O248" s="274"/>
      <c r="P248" s="274"/>
      <c r="Q248" s="274"/>
      <c r="R248" s="274"/>
      <c r="S248" s="274"/>
      <c r="T248" s="274"/>
      <c r="U248" s="274"/>
      <c r="V248" s="274"/>
    </row>
    <row r="249" spans="4:22" ht="15" x14ac:dyDescent="0.2">
      <c r="D249" s="273"/>
      <c r="O249" s="274"/>
      <c r="P249" s="274"/>
      <c r="Q249" s="274"/>
      <c r="R249" s="274"/>
      <c r="S249" s="274"/>
      <c r="T249" s="274"/>
      <c r="U249" s="274"/>
      <c r="V249" s="274"/>
    </row>
    <row r="250" spans="4:22" ht="15" x14ac:dyDescent="0.2">
      <c r="D250" s="273"/>
      <c r="O250" s="274"/>
      <c r="P250" s="274"/>
      <c r="Q250" s="274"/>
      <c r="R250" s="274"/>
      <c r="S250" s="274"/>
      <c r="T250" s="274"/>
      <c r="U250" s="274"/>
      <c r="V250" s="274"/>
    </row>
    <row r="251" spans="4:22" ht="15" x14ac:dyDescent="0.2">
      <c r="D251" s="273"/>
      <c r="O251" s="274"/>
      <c r="P251" s="274"/>
      <c r="Q251" s="274"/>
      <c r="R251" s="274"/>
      <c r="S251" s="274"/>
      <c r="T251" s="274"/>
      <c r="U251" s="274"/>
      <c r="V251" s="274"/>
    </row>
    <row r="252" spans="4:22" ht="15" x14ac:dyDescent="0.2">
      <c r="D252" s="273"/>
      <c r="O252" s="274"/>
      <c r="P252" s="274"/>
      <c r="Q252" s="274"/>
      <c r="R252" s="274"/>
      <c r="S252" s="274"/>
      <c r="T252" s="274"/>
      <c r="U252" s="274"/>
      <c r="V252" s="274"/>
    </row>
    <row r="253" spans="4:22" ht="15" x14ac:dyDescent="0.2">
      <c r="D253" s="273"/>
      <c r="O253" s="274"/>
      <c r="P253" s="274"/>
      <c r="Q253" s="274"/>
      <c r="R253" s="274"/>
      <c r="S253" s="274"/>
      <c r="T253" s="274"/>
      <c r="U253" s="274"/>
      <c r="V253" s="274"/>
    </row>
    <row r="254" spans="4:22" ht="15" x14ac:dyDescent="0.2">
      <c r="D254" s="273"/>
      <c r="O254" s="274"/>
      <c r="P254" s="274"/>
      <c r="Q254" s="274"/>
      <c r="R254" s="274"/>
      <c r="S254" s="274"/>
      <c r="T254" s="274"/>
      <c r="U254" s="274"/>
      <c r="V254" s="274"/>
    </row>
    <row r="255" spans="4:22" ht="15" x14ac:dyDescent="0.2">
      <c r="D255" s="273"/>
      <c r="O255" s="274"/>
      <c r="P255" s="274"/>
      <c r="Q255" s="274"/>
      <c r="R255" s="274"/>
      <c r="S255" s="274"/>
      <c r="T255" s="274"/>
      <c r="U255" s="274"/>
      <c r="V255" s="274"/>
    </row>
    <row r="256" spans="4:22" ht="15" x14ac:dyDescent="0.2">
      <c r="D256" s="273"/>
      <c r="O256" s="274"/>
      <c r="P256" s="274"/>
      <c r="Q256" s="274"/>
      <c r="R256" s="274"/>
      <c r="S256" s="274"/>
      <c r="T256" s="274"/>
      <c r="U256" s="274"/>
      <c r="V256" s="274"/>
    </row>
    <row r="257" spans="4:22" ht="15" x14ac:dyDescent="0.2">
      <c r="D257" s="273"/>
      <c r="O257" s="274"/>
      <c r="P257" s="274"/>
      <c r="Q257" s="274"/>
      <c r="R257" s="274"/>
      <c r="S257" s="274"/>
      <c r="T257" s="274"/>
      <c r="U257" s="274"/>
      <c r="V257" s="274"/>
    </row>
    <row r="258" spans="4:22" ht="15" x14ac:dyDescent="0.2">
      <c r="D258" s="273"/>
      <c r="O258" s="274"/>
      <c r="P258" s="274"/>
      <c r="Q258" s="274"/>
      <c r="R258" s="274"/>
      <c r="S258" s="274"/>
      <c r="T258" s="274"/>
      <c r="U258" s="274"/>
      <c r="V258" s="274"/>
    </row>
    <row r="259" spans="4:22" ht="15" x14ac:dyDescent="0.2">
      <c r="D259" s="273"/>
      <c r="O259" s="274"/>
      <c r="P259" s="274"/>
      <c r="Q259" s="274"/>
      <c r="R259" s="274"/>
      <c r="S259" s="274"/>
      <c r="T259" s="274"/>
      <c r="U259" s="274"/>
      <c r="V259" s="274"/>
    </row>
    <row r="260" spans="4:22" ht="15" x14ac:dyDescent="0.2">
      <c r="D260" s="273"/>
      <c r="O260" s="274"/>
      <c r="P260" s="274"/>
      <c r="Q260" s="274"/>
      <c r="R260" s="274"/>
      <c r="S260" s="274"/>
      <c r="T260" s="274"/>
      <c r="U260" s="274"/>
      <c r="V260" s="274"/>
    </row>
    <row r="261" spans="4:22" ht="15" x14ac:dyDescent="0.2">
      <c r="D261" s="273"/>
      <c r="O261" s="274"/>
      <c r="P261" s="274"/>
      <c r="Q261" s="274"/>
      <c r="R261" s="274"/>
      <c r="S261" s="274"/>
      <c r="T261" s="274"/>
      <c r="U261" s="274"/>
      <c r="V261" s="274"/>
    </row>
    <row r="262" spans="4:22" ht="15" x14ac:dyDescent="0.2">
      <c r="D262" s="273"/>
      <c r="O262" s="274"/>
      <c r="P262" s="274"/>
      <c r="Q262" s="274"/>
      <c r="R262" s="274"/>
      <c r="S262" s="274"/>
      <c r="T262" s="274"/>
      <c r="U262" s="274"/>
      <c r="V262" s="274"/>
    </row>
    <row r="263" spans="4:22" ht="15" x14ac:dyDescent="0.2">
      <c r="D263" s="273"/>
      <c r="O263" s="274"/>
      <c r="P263" s="274"/>
      <c r="Q263" s="274"/>
      <c r="R263" s="274"/>
      <c r="S263" s="274"/>
      <c r="T263" s="274"/>
      <c r="U263" s="274"/>
      <c r="V263" s="274"/>
    </row>
    <row r="264" spans="4:22" ht="15" x14ac:dyDescent="0.2">
      <c r="D264" s="273"/>
      <c r="O264" s="274"/>
      <c r="P264" s="274"/>
      <c r="Q264" s="274"/>
      <c r="R264" s="274"/>
      <c r="S264" s="274"/>
      <c r="T264" s="274"/>
      <c r="U264" s="274"/>
      <c r="V264" s="274"/>
    </row>
    <row r="265" spans="4:22" ht="15" x14ac:dyDescent="0.2">
      <c r="D265" s="273"/>
      <c r="O265" s="274"/>
      <c r="P265" s="274"/>
      <c r="Q265" s="274"/>
      <c r="R265" s="274"/>
      <c r="S265" s="274"/>
      <c r="T265" s="274"/>
      <c r="U265" s="274"/>
      <c r="V265" s="274"/>
    </row>
    <row r="266" spans="4:22" ht="15" x14ac:dyDescent="0.2">
      <c r="D266" s="273"/>
      <c r="O266" s="274"/>
      <c r="P266" s="274"/>
      <c r="Q266" s="274"/>
      <c r="R266" s="274"/>
      <c r="S266" s="274"/>
      <c r="T266" s="274"/>
      <c r="U266" s="274"/>
      <c r="V266" s="274"/>
    </row>
    <row r="267" spans="4:22" ht="15" x14ac:dyDescent="0.2">
      <c r="D267" s="273"/>
      <c r="O267" s="274"/>
      <c r="P267" s="274"/>
      <c r="Q267" s="274"/>
      <c r="R267" s="274"/>
      <c r="S267" s="274"/>
      <c r="T267" s="274"/>
      <c r="U267" s="274"/>
      <c r="V267" s="274"/>
    </row>
    <row r="268" spans="4:22" ht="15" x14ac:dyDescent="0.2">
      <c r="D268" s="273"/>
      <c r="O268" s="274"/>
      <c r="P268" s="274"/>
      <c r="Q268" s="274"/>
      <c r="R268" s="274"/>
      <c r="S268" s="274"/>
      <c r="T268" s="274"/>
      <c r="U268" s="274"/>
      <c r="V268" s="274"/>
    </row>
    <row r="269" spans="4:22" ht="15" x14ac:dyDescent="0.2">
      <c r="D269" s="273"/>
      <c r="O269" s="274"/>
      <c r="P269" s="274"/>
      <c r="Q269" s="274"/>
      <c r="R269" s="274"/>
      <c r="S269" s="274"/>
      <c r="T269" s="274"/>
      <c r="U269" s="274"/>
      <c r="V269" s="274"/>
    </row>
    <row r="270" spans="4:22" ht="15" x14ac:dyDescent="0.2">
      <c r="D270" s="273"/>
      <c r="O270" s="274"/>
      <c r="P270" s="274"/>
      <c r="Q270" s="274"/>
      <c r="R270" s="274"/>
      <c r="S270" s="274"/>
      <c r="T270" s="274"/>
      <c r="U270" s="274"/>
      <c r="V270" s="274"/>
    </row>
    <row r="271" spans="4:22" ht="15" x14ac:dyDescent="0.2">
      <c r="D271" s="273"/>
      <c r="O271" s="274"/>
      <c r="P271" s="274"/>
      <c r="Q271" s="274"/>
      <c r="R271" s="274"/>
      <c r="S271" s="274"/>
      <c r="T271" s="274"/>
      <c r="U271" s="274"/>
      <c r="V271" s="274"/>
    </row>
    <row r="272" spans="4:22" ht="15" x14ac:dyDescent="0.2">
      <c r="D272" s="273"/>
      <c r="O272" s="274"/>
      <c r="P272" s="274"/>
      <c r="Q272" s="274"/>
      <c r="R272" s="274"/>
      <c r="S272" s="274"/>
      <c r="T272" s="274"/>
      <c r="U272" s="274"/>
      <c r="V272" s="274"/>
    </row>
    <row r="273" spans="4:22" ht="15" x14ac:dyDescent="0.2">
      <c r="D273" s="273"/>
      <c r="O273" s="274"/>
      <c r="P273" s="274"/>
      <c r="Q273" s="274"/>
      <c r="R273" s="274"/>
      <c r="S273" s="274"/>
      <c r="T273" s="274"/>
      <c r="U273" s="274"/>
      <c r="V273" s="274"/>
    </row>
    <row r="274" spans="4:22" ht="15" x14ac:dyDescent="0.2">
      <c r="D274" s="273"/>
      <c r="O274" s="274"/>
      <c r="P274" s="274"/>
      <c r="Q274" s="274"/>
      <c r="R274" s="274"/>
      <c r="S274" s="274"/>
      <c r="T274" s="274"/>
      <c r="U274" s="274"/>
      <c r="V274" s="274"/>
    </row>
    <row r="275" spans="4:22" ht="15" x14ac:dyDescent="0.2">
      <c r="D275" s="273"/>
      <c r="O275" s="274"/>
      <c r="P275" s="274"/>
      <c r="Q275" s="274"/>
      <c r="R275" s="274"/>
      <c r="S275" s="274"/>
      <c r="T275" s="274"/>
      <c r="U275" s="274"/>
      <c r="V275" s="274"/>
    </row>
    <row r="276" spans="4:22" ht="15" x14ac:dyDescent="0.2">
      <c r="D276" s="273"/>
      <c r="O276" s="274"/>
      <c r="P276" s="274"/>
      <c r="Q276" s="274"/>
      <c r="R276" s="274"/>
      <c r="S276" s="274"/>
      <c r="T276" s="274"/>
      <c r="U276" s="274"/>
      <c r="V276" s="274"/>
    </row>
    <row r="277" spans="4:22" ht="15" x14ac:dyDescent="0.2">
      <c r="D277" s="273"/>
      <c r="O277" s="274"/>
      <c r="P277" s="274"/>
      <c r="Q277" s="274"/>
      <c r="R277" s="274"/>
      <c r="S277" s="274"/>
      <c r="T277" s="274"/>
      <c r="U277" s="274"/>
      <c r="V277" s="274"/>
    </row>
    <row r="278" spans="4:22" ht="15" x14ac:dyDescent="0.2">
      <c r="D278" s="273"/>
      <c r="O278" s="274"/>
      <c r="P278" s="274"/>
      <c r="Q278" s="274"/>
      <c r="R278" s="274"/>
      <c r="S278" s="274"/>
      <c r="T278" s="274"/>
      <c r="U278" s="274"/>
      <c r="V278" s="274"/>
    </row>
    <row r="279" spans="4:22" ht="15" x14ac:dyDescent="0.2">
      <c r="D279" s="273"/>
      <c r="O279" s="274"/>
      <c r="P279" s="274"/>
      <c r="Q279" s="274"/>
      <c r="R279" s="274"/>
      <c r="S279" s="274"/>
      <c r="T279" s="274"/>
      <c r="U279" s="274"/>
      <c r="V279" s="274"/>
    </row>
    <row r="280" spans="4:22" ht="15" x14ac:dyDescent="0.2">
      <c r="D280" s="273"/>
      <c r="O280" s="274"/>
      <c r="P280" s="274"/>
      <c r="Q280" s="274"/>
      <c r="R280" s="274"/>
      <c r="S280" s="274"/>
      <c r="T280" s="274"/>
      <c r="U280" s="274"/>
      <c r="V280" s="274"/>
    </row>
    <row r="281" spans="4:22" ht="15" x14ac:dyDescent="0.2">
      <c r="D281" s="273"/>
      <c r="O281" s="274"/>
      <c r="P281" s="274"/>
      <c r="Q281" s="274"/>
      <c r="R281" s="274"/>
      <c r="S281" s="274"/>
      <c r="T281" s="274"/>
      <c r="U281" s="274"/>
      <c r="V281" s="274"/>
    </row>
    <row r="282" spans="4:22" ht="15" x14ac:dyDescent="0.2">
      <c r="D282" s="273"/>
      <c r="O282" s="274"/>
      <c r="P282" s="274"/>
      <c r="Q282" s="274"/>
      <c r="R282" s="274"/>
      <c r="S282" s="274"/>
      <c r="T282" s="274"/>
      <c r="U282" s="274"/>
      <c r="V282" s="274"/>
    </row>
    <row r="283" spans="4:22" ht="15" x14ac:dyDescent="0.2">
      <c r="D283" s="273"/>
      <c r="O283" s="274"/>
      <c r="P283" s="274"/>
      <c r="Q283" s="274"/>
      <c r="R283" s="274"/>
      <c r="S283" s="274"/>
      <c r="T283" s="274"/>
      <c r="U283" s="274"/>
      <c r="V283" s="274"/>
    </row>
    <row r="284" spans="4:22" ht="15" x14ac:dyDescent="0.2">
      <c r="D284" s="273"/>
      <c r="O284" s="274"/>
      <c r="P284" s="274"/>
      <c r="Q284" s="274"/>
      <c r="R284" s="274"/>
      <c r="S284" s="274"/>
      <c r="T284" s="274"/>
      <c r="U284" s="274"/>
      <c r="V284" s="274"/>
    </row>
    <row r="285" spans="4:22" ht="15" x14ac:dyDescent="0.2">
      <c r="D285" s="273"/>
      <c r="O285" s="274"/>
      <c r="P285" s="274"/>
      <c r="Q285" s="274"/>
      <c r="R285" s="274"/>
      <c r="S285" s="274"/>
      <c r="T285" s="274"/>
      <c r="U285" s="274"/>
      <c r="V285" s="274"/>
    </row>
    <row r="286" spans="4:22" ht="15" x14ac:dyDescent="0.2">
      <c r="D286" s="273"/>
      <c r="O286" s="274"/>
      <c r="P286" s="274"/>
      <c r="Q286" s="274"/>
      <c r="R286" s="274"/>
      <c r="S286" s="274"/>
      <c r="T286" s="274"/>
      <c r="U286" s="274"/>
      <c r="V286" s="274"/>
    </row>
    <row r="287" spans="4:22" ht="15" x14ac:dyDescent="0.2">
      <c r="D287" s="273"/>
      <c r="O287" s="274"/>
      <c r="P287" s="274"/>
      <c r="Q287" s="274"/>
      <c r="R287" s="274"/>
      <c r="S287" s="274"/>
      <c r="T287" s="274"/>
      <c r="U287" s="274"/>
      <c r="V287" s="274"/>
    </row>
    <row r="288" spans="4:22" ht="15" x14ac:dyDescent="0.2">
      <c r="D288" s="273"/>
      <c r="O288" s="274"/>
      <c r="P288" s="274"/>
      <c r="Q288" s="274"/>
      <c r="R288" s="274"/>
      <c r="S288" s="274"/>
      <c r="T288" s="274"/>
      <c r="U288" s="274"/>
      <c r="V288" s="274"/>
    </row>
    <row r="289" spans="4:22" ht="15" x14ac:dyDescent="0.2">
      <c r="D289" s="273"/>
      <c r="O289" s="274"/>
      <c r="P289" s="274"/>
      <c r="Q289" s="274"/>
      <c r="R289" s="274"/>
      <c r="S289" s="274"/>
      <c r="T289" s="274"/>
      <c r="U289" s="274"/>
      <c r="V289" s="274"/>
    </row>
    <row r="290" spans="4:22" ht="15" x14ac:dyDescent="0.2">
      <c r="D290" s="273"/>
      <c r="O290" s="274"/>
      <c r="P290" s="274"/>
      <c r="Q290" s="274"/>
      <c r="R290" s="274"/>
      <c r="S290" s="274"/>
      <c r="T290" s="274"/>
      <c r="U290" s="274"/>
      <c r="V290" s="274"/>
    </row>
    <row r="291" spans="4:22" ht="15" x14ac:dyDescent="0.2">
      <c r="D291" s="273"/>
      <c r="O291" s="274"/>
      <c r="P291" s="274"/>
      <c r="Q291" s="274"/>
      <c r="R291" s="274"/>
      <c r="S291" s="274"/>
      <c r="T291" s="274"/>
      <c r="U291" s="274"/>
      <c r="V291" s="274"/>
    </row>
    <row r="292" spans="4:22" ht="15" x14ac:dyDescent="0.2">
      <c r="D292" s="273"/>
      <c r="O292" s="274"/>
      <c r="P292" s="274"/>
      <c r="Q292" s="274"/>
      <c r="R292" s="274"/>
      <c r="S292" s="274"/>
      <c r="T292" s="274"/>
      <c r="U292" s="274"/>
      <c r="V292" s="274"/>
    </row>
    <row r="293" spans="4:22" ht="15" x14ac:dyDescent="0.2">
      <c r="D293" s="273"/>
      <c r="O293" s="274"/>
      <c r="P293" s="274"/>
      <c r="Q293" s="274"/>
      <c r="R293" s="274"/>
      <c r="S293" s="274"/>
      <c r="T293" s="274"/>
      <c r="U293" s="274"/>
      <c r="V293" s="274"/>
    </row>
    <row r="294" spans="4:22" ht="15" x14ac:dyDescent="0.2">
      <c r="D294" s="273"/>
      <c r="O294" s="274"/>
      <c r="P294" s="274"/>
      <c r="Q294" s="274"/>
      <c r="R294" s="274"/>
      <c r="S294" s="274"/>
      <c r="T294" s="274"/>
      <c r="U294" s="274"/>
      <c r="V294" s="274"/>
    </row>
    <row r="295" spans="4:22" ht="15" x14ac:dyDescent="0.2">
      <c r="D295" s="273"/>
      <c r="O295" s="274"/>
      <c r="P295" s="274"/>
      <c r="Q295" s="274"/>
      <c r="R295" s="274"/>
      <c r="S295" s="274"/>
      <c r="T295" s="274"/>
      <c r="U295" s="274"/>
      <c r="V295" s="274"/>
    </row>
    <row r="296" spans="4:22" ht="15" x14ac:dyDescent="0.2">
      <c r="D296" s="273"/>
      <c r="O296" s="274"/>
      <c r="P296" s="274"/>
      <c r="Q296" s="274"/>
      <c r="R296" s="274"/>
      <c r="S296" s="274"/>
      <c r="T296" s="274"/>
      <c r="U296" s="274"/>
      <c r="V296" s="274"/>
    </row>
    <row r="297" spans="4:22" ht="15" x14ac:dyDescent="0.2">
      <c r="D297" s="273"/>
      <c r="O297" s="274"/>
      <c r="P297" s="274"/>
      <c r="Q297" s="274"/>
      <c r="R297" s="274"/>
      <c r="S297" s="274"/>
      <c r="T297" s="274"/>
      <c r="U297" s="274"/>
      <c r="V297" s="274"/>
    </row>
    <row r="298" spans="4:22" ht="15" x14ac:dyDescent="0.2">
      <c r="D298" s="273"/>
      <c r="O298" s="274"/>
      <c r="P298" s="274"/>
      <c r="Q298" s="274"/>
      <c r="R298" s="274"/>
      <c r="S298" s="274"/>
      <c r="T298" s="274"/>
      <c r="U298" s="274"/>
      <c r="V298" s="274"/>
    </row>
    <row r="299" spans="4:22" ht="15" x14ac:dyDescent="0.2">
      <c r="D299" s="273"/>
      <c r="O299" s="274"/>
      <c r="P299" s="274"/>
      <c r="Q299" s="274"/>
      <c r="R299" s="274"/>
      <c r="S299" s="274"/>
      <c r="T299" s="274"/>
      <c r="U299" s="274"/>
      <c r="V299" s="274"/>
    </row>
    <row r="300" spans="4:22" ht="15" x14ac:dyDescent="0.2">
      <c r="D300" s="273"/>
      <c r="O300" s="274"/>
      <c r="P300" s="274"/>
      <c r="Q300" s="274"/>
      <c r="R300" s="274"/>
      <c r="S300" s="274"/>
      <c r="T300" s="274"/>
      <c r="U300" s="274"/>
      <c r="V300" s="274"/>
    </row>
    <row r="301" spans="4:22" ht="15" x14ac:dyDescent="0.2">
      <c r="D301" s="273"/>
      <c r="O301" s="274"/>
      <c r="P301" s="274"/>
      <c r="Q301" s="274"/>
      <c r="R301" s="274"/>
      <c r="S301" s="274"/>
      <c r="T301" s="274"/>
      <c r="U301" s="274"/>
      <c r="V301" s="274"/>
    </row>
    <row r="302" spans="4:22" ht="15" x14ac:dyDescent="0.2">
      <c r="D302" s="273"/>
      <c r="O302" s="274"/>
      <c r="P302" s="274"/>
      <c r="Q302" s="274"/>
      <c r="R302" s="274"/>
      <c r="S302" s="274"/>
      <c r="T302" s="274"/>
      <c r="U302" s="274"/>
      <c r="V302" s="274"/>
    </row>
    <row r="303" spans="4:22" ht="15" x14ac:dyDescent="0.2">
      <c r="D303" s="273"/>
      <c r="O303" s="274"/>
      <c r="P303" s="274"/>
      <c r="Q303" s="274"/>
      <c r="R303" s="274"/>
      <c r="S303" s="274"/>
      <c r="T303" s="274"/>
      <c r="U303" s="274"/>
      <c r="V303" s="274"/>
    </row>
    <row r="304" spans="4:22" ht="15" x14ac:dyDescent="0.2">
      <c r="D304" s="273"/>
      <c r="O304" s="274"/>
      <c r="P304" s="274"/>
      <c r="Q304" s="274"/>
      <c r="R304" s="274"/>
      <c r="S304" s="274"/>
      <c r="T304" s="274"/>
      <c r="U304" s="274"/>
      <c r="V304" s="274"/>
    </row>
    <row r="305" spans="1:22" ht="15" x14ac:dyDescent="0.2">
      <c r="D305" s="273"/>
      <c r="O305" s="274"/>
      <c r="P305" s="274"/>
      <c r="Q305" s="274"/>
      <c r="R305" s="274"/>
      <c r="S305" s="274"/>
      <c r="T305" s="274"/>
      <c r="U305" s="274"/>
      <c r="V305" s="274"/>
    </row>
    <row r="306" spans="1:22" ht="15" x14ac:dyDescent="0.2">
      <c r="D306" s="273"/>
      <c r="O306" s="274"/>
      <c r="P306" s="274"/>
      <c r="Q306" s="274"/>
      <c r="R306" s="274"/>
      <c r="S306" s="274"/>
      <c r="T306" s="274"/>
      <c r="U306" s="274"/>
      <c r="V306" s="274"/>
    </row>
    <row r="307" spans="1:22" ht="15" x14ac:dyDescent="0.2">
      <c r="D307" s="273"/>
      <c r="O307" s="274"/>
      <c r="P307" s="274"/>
      <c r="Q307" s="274"/>
      <c r="R307" s="274"/>
      <c r="S307" s="274"/>
      <c r="T307" s="274"/>
      <c r="U307" s="274"/>
      <c r="V307" s="274"/>
    </row>
    <row r="308" spans="1:22" ht="15" x14ac:dyDescent="0.2">
      <c r="D308" s="273"/>
      <c r="O308" s="274"/>
      <c r="P308" s="274"/>
      <c r="Q308" s="274"/>
      <c r="R308" s="274"/>
      <c r="S308" s="274"/>
      <c r="T308" s="274"/>
      <c r="U308" s="274"/>
      <c r="V308" s="274"/>
    </row>
    <row r="309" spans="1:22" ht="15" x14ac:dyDescent="0.2">
      <c r="D309" s="273"/>
      <c r="O309" s="274"/>
      <c r="P309" s="274"/>
      <c r="Q309" s="274"/>
      <c r="R309" s="274"/>
      <c r="S309" s="274"/>
      <c r="T309" s="274"/>
      <c r="U309" s="274"/>
      <c r="V309" s="274"/>
    </row>
    <row r="310" spans="1:22" ht="15" x14ac:dyDescent="0.2">
      <c r="D310" s="273"/>
      <c r="O310" s="274"/>
      <c r="P310" s="274"/>
      <c r="Q310" s="274"/>
      <c r="R310" s="274"/>
      <c r="S310" s="274"/>
      <c r="T310" s="274"/>
      <c r="U310" s="274"/>
      <c r="V310" s="274"/>
    </row>
    <row r="311" spans="1:22" ht="15" x14ac:dyDescent="0.2">
      <c r="D311" s="273"/>
      <c r="O311" s="274"/>
      <c r="P311" s="274"/>
      <c r="Q311" s="274"/>
      <c r="R311" s="274"/>
      <c r="S311" s="274"/>
      <c r="T311" s="274"/>
      <c r="U311" s="274"/>
      <c r="V311" s="274"/>
    </row>
    <row r="312" spans="1:22" ht="15" x14ac:dyDescent="0.2">
      <c r="D312" s="273"/>
      <c r="O312" s="274"/>
      <c r="P312" s="274"/>
      <c r="Q312" s="274"/>
      <c r="R312" s="274"/>
      <c r="S312" s="274"/>
      <c r="T312" s="274"/>
      <c r="U312" s="274"/>
      <c r="V312" s="274"/>
    </row>
    <row r="313" spans="1:22" ht="15" x14ac:dyDescent="0.2">
      <c r="D313" s="273"/>
      <c r="O313" s="274"/>
      <c r="P313" s="274"/>
      <c r="Q313" s="274"/>
      <c r="R313" s="274"/>
      <c r="S313" s="274"/>
      <c r="T313" s="274"/>
      <c r="U313" s="274"/>
      <c r="V313" s="274"/>
    </row>
    <row r="314" spans="1:22" ht="15" x14ac:dyDescent="0.2">
      <c r="D314" s="273"/>
      <c r="O314" s="274"/>
      <c r="P314" s="274"/>
      <c r="Q314" s="274"/>
      <c r="R314" s="274"/>
      <c r="S314" s="274"/>
      <c r="T314" s="274"/>
      <c r="U314" s="274"/>
      <c r="V314" s="274"/>
    </row>
    <row r="315" spans="1:22" ht="15" x14ac:dyDescent="0.2">
      <c r="D315" s="273"/>
      <c r="O315" s="274"/>
      <c r="P315" s="274"/>
      <c r="Q315" s="274"/>
      <c r="R315" s="274"/>
      <c r="S315" s="274"/>
      <c r="T315" s="274"/>
      <c r="U315" s="274"/>
      <c r="V315" s="274"/>
    </row>
    <row r="316" spans="1:22" ht="15" x14ac:dyDescent="0.2">
      <c r="D316" s="273"/>
      <c r="O316" s="274"/>
      <c r="P316" s="274"/>
      <c r="Q316" s="274"/>
      <c r="R316" s="274"/>
      <c r="S316" s="274"/>
      <c r="T316" s="274"/>
      <c r="U316" s="274"/>
      <c r="V316" s="274"/>
    </row>
    <row r="317" spans="1:22" ht="15" x14ac:dyDescent="0.2">
      <c r="D317" s="273"/>
      <c r="O317" s="274"/>
      <c r="P317" s="274"/>
      <c r="Q317" s="274"/>
      <c r="R317" s="274"/>
      <c r="S317" s="274"/>
      <c r="T317" s="274"/>
      <c r="U317" s="274"/>
      <c r="V317" s="274"/>
    </row>
    <row r="318" spans="1:22" ht="15" x14ac:dyDescent="0.2">
      <c r="A318" s="220"/>
      <c r="C318" s="221"/>
      <c r="D318" s="273"/>
      <c r="E318" s="221"/>
      <c r="O318" s="274"/>
      <c r="P318" s="274"/>
      <c r="Q318" s="274"/>
      <c r="R318" s="274"/>
      <c r="S318" s="274"/>
      <c r="T318" s="274"/>
      <c r="U318" s="274"/>
      <c r="V318" s="274"/>
    </row>
    <row r="319" spans="1:22" ht="15" x14ac:dyDescent="0.2">
      <c r="D319" s="273"/>
      <c r="O319" s="274"/>
      <c r="P319" s="274"/>
      <c r="Q319" s="274"/>
      <c r="R319" s="274"/>
      <c r="S319" s="274"/>
      <c r="T319" s="274"/>
      <c r="U319" s="274"/>
      <c r="V319" s="274"/>
    </row>
    <row r="320" spans="1:22" ht="15" x14ac:dyDescent="0.2">
      <c r="D320" s="273"/>
      <c r="O320" s="274"/>
      <c r="P320" s="274"/>
      <c r="Q320" s="274"/>
      <c r="R320" s="274"/>
      <c r="S320" s="274"/>
      <c r="T320" s="274"/>
      <c r="U320" s="274"/>
      <c r="V320" s="274"/>
    </row>
    <row r="321" spans="1:24" ht="15" x14ac:dyDescent="0.2">
      <c r="D321" s="273"/>
      <c r="I321" s="274"/>
      <c r="J321" s="274"/>
      <c r="O321" s="274"/>
      <c r="P321" s="274"/>
      <c r="Q321" s="274"/>
      <c r="R321" s="274"/>
      <c r="S321" s="274"/>
      <c r="T321" s="274"/>
      <c r="U321" s="274"/>
    </row>
    <row r="322" spans="1:24" ht="15" x14ac:dyDescent="0.2">
      <c r="D322" s="273"/>
      <c r="I322" s="274"/>
      <c r="J322" s="274"/>
      <c r="O322" s="274"/>
      <c r="P322" s="274"/>
      <c r="Q322" s="274"/>
      <c r="R322" s="274"/>
      <c r="S322" s="274"/>
      <c r="T322" s="274"/>
      <c r="U322" s="274"/>
    </row>
    <row r="323" spans="1:24" ht="15" x14ac:dyDescent="0.2">
      <c r="D323" s="273"/>
      <c r="I323" s="274"/>
      <c r="J323" s="274"/>
      <c r="O323" s="274"/>
      <c r="P323" s="274"/>
      <c r="Q323" s="274"/>
      <c r="R323" s="274"/>
      <c r="S323" s="274"/>
      <c r="T323" s="274"/>
      <c r="U323" s="274"/>
    </row>
    <row r="324" spans="1:24" x14ac:dyDescent="0.2">
      <c r="A324" s="220"/>
      <c r="I324" s="274"/>
      <c r="J324" s="274"/>
      <c r="O324" s="274"/>
      <c r="P324" s="274"/>
      <c r="Q324" s="274"/>
      <c r="R324" s="274"/>
      <c r="S324" s="274"/>
      <c r="T324" s="274"/>
      <c r="U324" s="274"/>
    </row>
    <row r="325" spans="1:24" ht="15" x14ac:dyDescent="0.2">
      <c r="C325" s="220"/>
      <c r="D325" s="273"/>
      <c r="I325" s="274"/>
      <c r="J325" s="274"/>
      <c r="O325" s="274"/>
      <c r="P325" s="274"/>
      <c r="Q325" s="274"/>
      <c r="R325" s="274"/>
      <c r="S325" s="274"/>
      <c r="T325" s="274"/>
      <c r="U325" s="274"/>
    </row>
    <row r="326" spans="1:24" ht="15" x14ac:dyDescent="0.2">
      <c r="A326" s="220"/>
      <c r="D326" s="273"/>
      <c r="O326" s="274"/>
      <c r="P326" s="274"/>
      <c r="Q326" s="274"/>
      <c r="R326" s="274"/>
      <c r="S326" s="274"/>
      <c r="T326" s="274"/>
      <c r="U326" s="274"/>
      <c r="W326" s="274"/>
      <c r="X326" s="274"/>
    </row>
    <row r="327" spans="1:24" ht="15" x14ac:dyDescent="0.2">
      <c r="C327" s="220"/>
      <c r="D327" s="273"/>
      <c r="O327" s="274"/>
      <c r="P327" s="274"/>
      <c r="Q327" s="274"/>
      <c r="R327" s="274"/>
      <c r="S327" s="274"/>
      <c r="T327" s="274"/>
      <c r="U327" s="274"/>
      <c r="W327" s="274"/>
      <c r="X327" s="274"/>
    </row>
    <row r="328" spans="1:24" ht="15" x14ac:dyDescent="0.2">
      <c r="C328" s="220"/>
      <c r="D328" s="273"/>
      <c r="O328" s="274"/>
      <c r="P328" s="274"/>
      <c r="Q328" s="274"/>
      <c r="R328" s="274"/>
      <c r="S328" s="274"/>
      <c r="T328" s="274"/>
      <c r="U328" s="274"/>
      <c r="W328" s="274"/>
      <c r="X328" s="274"/>
    </row>
    <row r="329" spans="1:24" ht="15" x14ac:dyDescent="0.2">
      <c r="C329" s="220"/>
      <c r="D329" s="273"/>
      <c r="O329" s="274"/>
      <c r="P329" s="274"/>
      <c r="Q329" s="274"/>
      <c r="R329" s="274"/>
      <c r="S329" s="274"/>
      <c r="T329" s="274"/>
      <c r="U329" s="274"/>
      <c r="W329" s="274"/>
      <c r="X329" s="274"/>
    </row>
    <row r="330" spans="1:24" ht="15" x14ac:dyDescent="0.2">
      <c r="C330" s="220"/>
      <c r="D330" s="273"/>
      <c r="O330" s="274"/>
      <c r="P330" s="274"/>
      <c r="Q330" s="274"/>
      <c r="R330" s="274"/>
      <c r="S330" s="274"/>
      <c r="T330" s="274"/>
      <c r="U330" s="274"/>
      <c r="W330" s="274"/>
      <c r="X330" s="274"/>
    </row>
    <row r="331" spans="1:24" ht="15" x14ac:dyDescent="0.2">
      <c r="C331" s="220"/>
      <c r="D331" s="273"/>
      <c r="O331" s="274"/>
      <c r="P331" s="274"/>
      <c r="Q331" s="274"/>
      <c r="R331" s="274"/>
      <c r="S331" s="274"/>
      <c r="T331" s="274"/>
      <c r="U331" s="274"/>
      <c r="W331" s="274"/>
      <c r="X331" s="274"/>
    </row>
    <row r="332" spans="1:24" ht="15" x14ac:dyDescent="0.2">
      <c r="C332" s="220"/>
      <c r="D332" s="273"/>
      <c r="O332" s="274"/>
      <c r="P332" s="274"/>
      <c r="Q332" s="274"/>
      <c r="R332" s="274"/>
      <c r="S332" s="274"/>
      <c r="T332" s="274"/>
      <c r="U332" s="274"/>
      <c r="W332" s="274"/>
      <c r="X332" s="274"/>
    </row>
    <row r="333" spans="1:24" ht="15" x14ac:dyDescent="0.2">
      <c r="C333" s="220"/>
      <c r="D333" s="273"/>
      <c r="O333" s="274"/>
      <c r="P333" s="274"/>
      <c r="Q333" s="274"/>
      <c r="R333" s="274"/>
      <c r="S333" s="274"/>
      <c r="T333" s="274"/>
      <c r="U333" s="274"/>
      <c r="W333" s="274"/>
      <c r="X333" s="274"/>
    </row>
    <row r="334" spans="1:24" ht="15" x14ac:dyDescent="0.2">
      <c r="C334" s="220"/>
      <c r="D334" s="273"/>
      <c r="O334" s="274"/>
      <c r="P334" s="274"/>
      <c r="Q334" s="274"/>
      <c r="R334" s="274"/>
      <c r="S334" s="274"/>
      <c r="T334" s="274"/>
      <c r="U334" s="274"/>
      <c r="W334" s="274"/>
      <c r="X334" s="274"/>
    </row>
    <row r="335" spans="1:24" ht="15" x14ac:dyDescent="0.2">
      <c r="C335" s="220"/>
      <c r="D335" s="273"/>
      <c r="O335" s="274"/>
      <c r="P335" s="274"/>
      <c r="Q335" s="274"/>
      <c r="R335" s="274"/>
      <c r="S335" s="274"/>
      <c r="T335" s="274"/>
      <c r="U335" s="274"/>
      <c r="W335" s="274"/>
      <c r="X335" s="274"/>
    </row>
    <row r="336" spans="1:24" ht="15" x14ac:dyDescent="0.2">
      <c r="C336" s="220"/>
      <c r="D336" s="273"/>
      <c r="O336" s="274"/>
      <c r="P336" s="274"/>
      <c r="Q336" s="274"/>
      <c r="R336" s="274"/>
      <c r="S336" s="274"/>
      <c r="T336" s="274"/>
      <c r="U336" s="274"/>
      <c r="W336" s="274"/>
      <c r="X336" s="274"/>
    </row>
    <row r="337" spans="3:24" ht="15" x14ac:dyDescent="0.2">
      <c r="C337" s="220"/>
      <c r="D337" s="273"/>
      <c r="O337" s="274"/>
      <c r="P337" s="274"/>
      <c r="Q337" s="274"/>
      <c r="R337" s="274"/>
      <c r="S337" s="274"/>
      <c r="T337" s="274"/>
      <c r="U337" s="274"/>
      <c r="W337" s="274"/>
      <c r="X337" s="274"/>
    </row>
    <row r="338" spans="3:24" ht="15" x14ac:dyDescent="0.2">
      <c r="C338" s="220"/>
      <c r="D338" s="273"/>
      <c r="O338" s="274"/>
      <c r="P338" s="274"/>
      <c r="Q338" s="274"/>
      <c r="R338" s="274"/>
      <c r="S338" s="274"/>
      <c r="T338" s="274"/>
      <c r="U338" s="274"/>
      <c r="W338" s="274"/>
      <c r="X338" s="274"/>
    </row>
    <row r="339" spans="3:24" ht="15" x14ac:dyDescent="0.2">
      <c r="C339" s="220"/>
      <c r="D339" s="273"/>
      <c r="O339" s="274"/>
      <c r="P339" s="274"/>
      <c r="Q339" s="274"/>
      <c r="R339" s="274"/>
      <c r="S339" s="274"/>
      <c r="T339" s="274"/>
      <c r="U339" s="274"/>
      <c r="W339" s="274"/>
      <c r="X339" s="274"/>
    </row>
    <row r="340" spans="3:24" ht="15" x14ac:dyDescent="0.2">
      <c r="C340" s="220"/>
      <c r="D340" s="273"/>
      <c r="O340" s="274"/>
      <c r="P340" s="274"/>
      <c r="Q340" s="274"/>
      <c r="R340" s="274"/>
      <c r="S340" s="274"/>
      <c r="T340" s="274"/>
      <c r="U340" s="274"/>
      <c r="W340" s="274"/>
      <c r="X340" s="274"/>
    </row>
    <row r="341" spans="3:24" ht="15" x14ac:dyDescent="0.2">
      <c r="C341" s="220"/>
      <c r="D341" s="273"/>
      <c r="O341" s="274"/>
      <c r="P341" s="274"/>
      <c r="Q341" s="274"/>
      <c r="R341" s="274"/>
      <c r="S341" s="274"/>
      <c r="T341" s="274"/>
      <c r="U341" s="274"/>
      <c r="W341" s="274"/>
      <c r="X341" s="274"/>
    </row>
    <row r="342" spans="3:24" ht="15" x14ac:dyDescent="0.2">
      <c r="C342" s="220"/>
      <c r="D342" s="273"/>
      <c r="O342" s="274"/>
      <c r="P342" s="274"/>
      <c r="Q342" s="274"/>
      <c r="R342" s="274"/>
      <c r="S342" s="274"/>
      <c r="T342" s="274"/>
      <c r="U342" s="274"/>
      <c r="W342" s="274"/>
      <c r="X342" s="274"/>
    </row>
    <row r="343" spans="3:24" ht="15" x14ac:dyDescent="0.2">
      <c r="C343" s="220"/>
      <c r="D343" s="273"/>
      <c r="O343" s="274"/>
      <c r="P343" s="274"/>
      <c r="Q343" s="274"/>
      <c r="R343" s="274"/>
      <c r="S343" s="274"/>
      <c r="T343" s="274"/>
      <c r="U343" s="274"/>
      <c r="W343" s="274"/>
      <c r="X343" s="274"/>
    </row>
    <row r="344" spans="3:24" ht="15" x14ac:dyDescent="0.2">
      <c r="C344" s="220"/>
      <c r="D344" s="273"/>
      <c r="O344" s="274"/>
      <c r="P344" s="274"/>
      <c r="Q344" s="274"/>
      <c r="R344" s="274"/>
      <c r="S344" s="274"/>
      <c r="T344" s="274"/>
      <c r="U344" s="274"/>
      <c r="W344" s="274"/>
      <c r="X344" s="274"/>
    </row>
    <row r="345" spans="3:24" ht="15" x14ac:dyDescent="0.2">
      <c r="C345" s="220"/>
      <c r="D345" s="273"/>
      <c r="O345" s="274"/>
      <c r="P345" s="274"/>
      <c r="Q345" s="274"/>
      <c r="R345" s="274"/>
      <c r="S345" s="274"/>
      <c r="T345" s="274"/>
      <c r="U345" s="274"/>
      <c r="W345" s="274"/>
      <c r="X345" s="274"/>
    </row>
    <row r="346" spans="3:24" ht="15" x14ac:dyDescent="0.2">
      <c r="C346" s="220"/>
      <c r="D346" s="273"/>
      <c r="O346" s="274"/>
      <c r="P346" s="274"/>
      <c r="Q346" s="274"/>
      <c r="R346" s="274"/>
      <c r="S346" s="274"/>
      <c r="T346" s="274"/>
      <c r="U346" s="274"/>
      <c r="W346" s="274"/>
      <c r="X346" s="274"/>
    </row>
    <row r="347" spans="3:24" ht="15" x14ac:dyDescent="0.2">
      <c r="C347" s="220"/>
      <c r="D347" s="273"/>
      <c r="O347" s="274"/>
      <c r="P347" s="274"/>
      <c r="Q347" s="274"/>
      <c r="R347" s="274"/>
      <c r="S347" s="274"/>
      <c r="T347" s="274"/>
      <c r="U347" s="274"/>
      <c r="W347" s="274"/>
      <c r="X347" s="274"/>
    </row>
    <row r="348" spans="3:24" ht="15" x14ac:dyDescent="0.2">
      <c r="C348" s="220"/>
      <c r="D348" s="273"/>
      <c r="O348" s="274"/>
      <c r="P348" s="274"/>
      <c r="Q348" s="274"/>
      <c r="R348" s="274"/>
      <c r="S348" s="274"/>
      <c r="T348" s="274"/>
      <c r="U348" s="274"/>
      <c r="W348" s="274"/>
      <c r="X348" s="274"/>
    </row>
    <row r="349" spans="3:24" ht="15" x14ac:dyDescent="0.2">
      <c r="C349" s="220"/>
      <c r="D349" s="273"/>
      <c r="O349" s="274"/>
      <c r="P349" s="274"/>
      <c r="Q349" s="274"/>
      <c r="R349" s="274"/>
      <c r="S349" s="274"/>
      <c r="T349" s="274"/>
      <c r="U349" s="274"/>
      <c r="W349" s="274"/>
      <c r="X349" s="274"/>
    </row>
    <row r="350" spans="3:24" ht="15" x14ac:dyDescent="0.2">
      <c r="C350" s="220"/>
      <c r="D350" s="273"/>
      <c r="O350" s="274"/>
      <c r="P350" s="274"/>
      <c r="Q350" s="274"/>
      <c r="R350" s="274"/>
      <c r="S350" s="274"/>
      <c r="T350" s="274"/>
      <c r="U350" s="274"/>
      <c r="W350" s="274"/>
      <c r="X350" s="274"/>
    </row>
    <row r="351" spans="3:24" ht="15" x14ac:dyDescent="0.2">
      <c r="C351" s="220"/>
      <c r="D351" s="273"/>
      <c r="O351" s="274"/>
      <c r="P351" s="274"/>
      <c r="Q351" s="274"/>
      <c r="R351" s="274"/>
      <c r="S351" s="274"/>
      <c r="T351" s="274"/>
      <c r="U351" s="274"/>
      <c r="W351" s="274"/>
      <c r="X351" s="274"/>
    </row>
    <row r="352" spans="3:24" ht="15" x14ac:dyDescent="0.2">
      <c r="C352" s="220"/>
      <c r="D352" s="273"/>
      <c r="O352" s="274"/>
      <c r="P352" s="274"/>
      <c r="Q352" s="274"/>
      <c r="R352" s="274"/>
      <c r="S352" s="274"/>
      <c r="T352" s="274"/>
      <c r="U352" s="274"/>
      <c r="W352" s="274"/>
      <c r="X352" s="274"/>
    </row>
    <row r="353" spans="3:24" ht="15" x14ac:dyDescent="0.2">
      <c r="C353" s="220"/>
      <c r="D353" s="273"/>
      <c r="O353" s="274"/>
      <c r="P353" s="274"/>
      <c r="Q353" s="274"/>
      <c r="R353" s="274"/>
      <c r="S353" s="274"/>
      <c r="T353" s="274"/>
      <c r="U353" s="274"/>
      <c r="W353" s="274"/>
      <c r="X353" s="274"/>
    </row>
    <row r="354" spans="3:24" ht="15" x14ac:dyDescent="0.2">
      <c r="C354" s="220"/>
      <c r="D354" s="273"/>
      <c r="O354" s="274"/>
      <c r="P354" s="274"/>
      <c r="Q354" s="274"/>
      <c r="R354" s="274"/>
      <c r="S354" s="274"/>
      <c r="T354" s="274"/>
      <c r="U354" s="274"/>
      <c r="W354" s="274"/>
      <c r="X354" s="274"/>
    </row>
    <row r="355" spans="3:24" ht="15" x14ac:dyDescent="0.2">
      <c r="C355" s="220"/>
      <c r="D355" s="273"/>
      <c r="O355" s="274"/>
      <c r="P355" s="274"/>
      <c r="Q355" s="274"/>
      <c r="R355" s="274"/>
      <c r="S355" s="274"/>
      <c r="T355" s="274"/>
      <c r="U355" s="274"/>
      <c r="W355" s="274"/>
      <c r="X355" s="274"/>
    </row>
    <row r="356" spans="3:24" ht="15" x14ac:dyDescent="0.2">
      <c r="C356" s="220"/>
      <c r="D356" s="273"/>
      <c r="O356" s="274"/>
      <c r="P356" s="274"/>
      <c r="Q356" s="274"/>
      <c r="R356" s="274"/>
      <c r="S356" s="274"/>
      <c r="T356" s="274"/>
      <c r="U356" s="274"/>
      <c r="W356" s="274"/>
      <c r="X356" s="274"/>
    </row>
    <row r="357" spans="3:24" ht="15" x14ac:dyDescent="0.2">
      <c r="C357" s="220"/>
      <c r="D357" s="273"/>
      <c r="O357" s="274"/>
      <c r="P357" s="274"/>
      <c r="Q357" s="274"/>
      <c r="R357" s="274"/>
      <c r="S357" s="274"/>
      <c r="T357" s="274"/>
      <c r="U357" s="274"/>
      <c r="W357" s="274"/>
      <c r="X357" s="274"/>
    </row>
    <row r="358" spans="3:24" ht="15" x14ac:dyDescent="0.2">
      <c r="C358" s="220"/>
      <c r="D358" s="273"/>
      <c r="O358" s="274"/>
      <c r="P358" s="274"/>
      <c r="Q358" s="274"/>
      <c r="R358" s="274"/>
      <c r="S358" s="274"/>
      <c r="T358" s="274"/>
      <c r="U358" s="274"/>
      <c r="W358" s="274"/>
      <c r="X358" s="274"/>
    </row>
    <row r="359" spans="3:24" ht="15" x14ac:dyDescent="0.2">
      <c r="C359" s="220"/>
      <c r="D359" s="273"/>
      <c r="O359" s="274"/>
      <c r="P359" s="274"/>
      <c r="Q359" s="274"/>
      <c r="R359" s="274"/>
      <c r="S359" s="274"/>
      <c r="T359" s="274"/>
      <c r="U359" s="274"/>
      <c r="W359" s="274"/>
      <c r="X359" s="274"/>
    </row>
    <row r="360" spans="3:24" ht="15" x14ac:dyDescent="0.2">
      <c r="C360" s="220"/>
      <c r="D360" s="273"/>
      <c r="O360" s="274"/>
      <c r="P360" s="274"/>
      <c r="Q360" s="274"/>
      <c r="R360" s="274"/>
      <c r="S360" s="274"/>
      <c r="T360" s="274"/>
      <c r="U360" s="274"/>
      <c r="W360" s="274"/>
      <c r="X360" s="274"/>
    </row>
    <row r="361" spans="3:24" ht="15" x14ac:dyDescent="0.2">
      <c r="C361" s="220"/>
      <c r="D361" s="273"/>
      <c r="O361" s="274"/>
      <c r="P361" s="274"/>
      <c r="Q361" s="274"/>
      <c r="R361" s="274"/>
      <c r="S361" s="274"/>
      <c r="T361" s="274"/>
      <c r="U361" s="274"/>
      <c r="W361" s="274"/>
      <c r="X361" s="274"/>
    </row>
    <row r="362" spans="3:24" ht="15" x14ac:dyDescent="0.2">
      <c r="C362" s="220"/>
      <c r="D362" s="273"/>
      <c r="O362" s="274"/>
      <c r="P362" s="274"/>
      <c r="Q362" s="274"/>
      <c r="R362" s="274"/>
      <c r="S362" s="274"/>
      <c r="T362" s="274"/>
      <c r="U362" s="274"/>
      <c r="W362" s="274"/>
      <c r="X362" s="274"/>
    </row>
    <row r="363" spans="3:24" ht="15" x14ac:dyDescent="0.2">
      <c r="C363" s="220"/>
      <c r="D363" s="273"/>
      <c r="O363" s="274"/>
      <c r="P363" s="274"/>
      <c r="Q363" s="274"/>
      <c r="R363" s="274"/>
      <c r="S363" s="274"/>
      <c r="T363" s="274"/>
      <c r="U363" s="274"/>
      <c r="W363" s="274"/>
      <c r="X363" s="274"/>
    </row>
    <row r="364" spans="3:24" ht="15" x14ac:dyDescent="0.2">
      <c r="C364" s="220"/>
      <c r="D364" s="273"/>
      <c r="O364" s="274"/>
      <c r="P364" s="274"/>
      <c r="Q364" s="274"/>
      <c r="R364" s="274"/>
      <c r="S364" s="274"/>
      <c r="T364" s="274"/>
      <c r="U364" s="274"/>
      <c r="W364" s="274"/>
      <c r="X364" s="274"/>
    </row>
    <row r="365" spans="3:24" ht="15" x14ac:dyDescent="0.2">
      <c r="C365" s="220"/>
      <c r="D365" s="273"/>
      <c r="O365" s="274"/>
      <c r="P365" s="274"/>
      <c r="Q365" s="274"/>
      <c r="R365" s="274"/>
      <c r="S365" s="274"/>
      <c r="T365" s="274"/>
      <c r="U365" s="274"/>
      <c r="W365" s="274"/>
      <c r="X365" s="274"/>
    </row>
    <row r="366" spans="3:24" ht="15" x14ac:dyDescent="0.2">
      <c r="C366" s="220"/>
      <c r="D366" s="273"/>
      <c r="O366" s="274"/>
      <c r="P366" s="274"/>
      <c r="Q366" s="274"/>
      <c r="R366" s="274"/>
      <c r="S366" s="274"/>
      <c r="T366" s="274"/>
      <c r="U366" s="274"/>
      <c r="W366" s="274"/>
      <c r="X366" s="274"/>
    </row>
    <row r="367" spans="3:24" ht="15" x14ac:dyDescent="0.2">
      <c r="C367" s="220"/>
      <c r="D367" s="273"/>
      <c r="O367" s="274"/>
      <c r="P367" s="274"/>
      <c r="Q367" s="274"/>
      <c r="R367" s="274"/>
      <c r="S367" s="274"/>
      <c r="T367" s="274"/>
      <c r="U367" s="274"/>
      <c r="W367" s="274"/>
      <c r="X367" s="274"/>
    </row>
    <row r="368" spans="3:24" ht="15" x14ac:dyDescent="0.2">
      <c r="C368" s="220"/>
      <c r="D368" s="273"/>
      <c r="O368" s="274"/>
      <c r="P368" s="274"/>
      <c r="Q368" s="274"/>
      <c r="R368" s="274"/>
      <c r="S368" s="274"/>
      <c r="T368" s="274"/>
      <c r="U368" s="274"/>
      <c r="W368" s="274"/>
      <c r="X368" s="274"/>
    </row>
    <row r="369" spans="3:24" ht="15" x14ac:dyDescent="0.2">
      <c r="C369" s="220"/>
      <c r="D369" s="273"/>
      <c r="O369" s="274"/>
      <c r="P369" s="274"/>
      <c r="Q369" s="274"/>
      <c r="R369" s="274"/>
      <c r="S369" s="274"/>
      <c r="T369" s="274"/>
      <c r="U369" s="274"/>
      <c r="W369" s="274"/>
      <c r="X369" s="274"/>
    </row>
    <row r="370" spans="3:24" ht="15" x14ac:dyDescent="0.2">
      <c r="C370" s="220"/>
      <c r="D370" s="273"/>
      <c r="O370" s="274"/>
      <c r="P370" s="274"/>
      <c r="Q370" s="274"/>
      <c r="R370" s="274"/>
      <c r="S370" s="274"/>
      <c r="T370" s="274"/>
      <c r="U370" s="274"/>
      <c r="W370" s="274"/>
      <c r="X370" s="274"/>
    </row>
    <row r="371" spans="3:24" ht="15" x14ac:dyDescent="0.2">
      <c r="C371" s="220"/>
      <c r="D371" s="273"/>
      <c r="O371" s="274"/>
      <c r="P371" s="274"/>
      <c r="Q371" s="274"/>
      <c r="R371" s="274"/>
      <c r="S371" s="274"/>
      <c r="T371" s="274"/>
      <c r="U371" s="274"/>
      <c r="W371" s="274"/>
      <c r="X371" s="274"/>
    </row>
    <row r="372" spans="3:24" ht="15" x14ac:dyDescent="0.2">
      <c r="C372" s="220"/>
      <c r="D372" s="273"/>
      <c r="O372" s="274"/>
      <c r="P372" s="274"/>
      <c r="Q372" s="274"/>
      <c r="R372" s="274"/>
      <c r="S372" s="274"/>
      <c r="T372" s="274"/>
      <c r="U372" s="274"/>
      <c r="W372" s="274"/>
      <c r="X372" s="274"/>
    </row>
    <row r="373" spans="3:24" ht="15" x14ac:dyDescent="0.2">
      <c r="C373" s="220"/>
      <c r="D373" s="273"/>
      <c r="O373" s="274"/>
      <c r="P373" s="274"/>
      <c r="Q373" s="274"/>
      <c r="R373" s="274"/>
      <c r="S373" s="274"/>
      <c r="T373" s="274"/>
      <c r="U373" s="274"/>
      <c r="W373" s="274"/>
      <c r="X373" s="274"/>
    </row>
    <row r="374" spans="3:24" ht="15" x14ac:dyDescent="0.2">
      <c r="C374" s="220"/>
      <c r="D374" s="273"/>
      <c r="O374" s="274"/>
      <c r="P374" s="274"/>
      <c r="Q374" s="274"/>
      <c r="R374" s="274"/>
      <c r="S374" s="274"/>
      <c r="T374" s="274"/>
      <c r="U374" s="274"/>
      <c r="W374" s="274"/>
      <c r="X374" s="274"/>
    </row>
    <row r="375" spans="3:24" ht="15" x14ac:dyDescent="0.2">
      <c r="C375" s="220"/>
      <c r="D375" s="273"/>
      <c r="O375" s="274"/>
      <c r="P375" s="274"/>
      <c r="Q375" s="274"/>
      <c r="R375" s="274"/>
      <c r="S375" s="274"/>
      <c r="T375" s="274"/>
      <c r="U375" s="274"/>
      <c r="W375" s="274"/>
      <c r="X375" s="274"/>
    </row>
    <row r="376" spans="3:24" ht="15" x14ac:dyDescent="0.2">
      <c r="C376" s="220"/>
      <c r="D376" s="273"/>
      <c r="O376" s="274"/>
      <c r="P376" s="274"/>
      <c r="Q376" s="274"/>
      <c r="R376" s="274"/>
      <c r="S376" s="274"/>
      <c r="T376" s="274"/>
      <c r="U376" s="274"/>
      <c r="W376" s="274"/>
      <c r="X376" s="274"/>
    </row>
    <row r="377" spans="3:24" ht="15" x14ac:dyDescent="0.2">
      <c r="C377" s="220"/>
      <c r="D377" s="273"/>
      <c r="O377" s="274"/>
      <c r="P377" s="274"/>
      <c r="Q377" s="274"/>
      <c r="R377" s="274"/>
      <c r="S377" s="274"/>
      <c r="T377" s="274"/>
      <c r="U377" s="274"/>
      <c r="W377" s="274"/>
      <c r="X377" s="274"/>
    </row>
    <row r="378" spans="3:24" ht="15" x14ac:dyDescent="0.2">
      <c r="C378" s="220"/>
      <c r="D378" s="273"/>
      <c r="O378" s="274"/>
      <c r="P378" s="274"/>
      <c r="Q378" s="274"/>
      <c r="R378" s="274"/>
      <c r="S378" s="274"/>
      <c r="T378" s="274"/>
      <c r="U378" s="274"/>
      <c r="W378" s="274"/>
      <c r="X378" s="274"/>
    </row>
    <row r="379" spans="3:24" ht="15" x14ac:dyDescent="0.2">
      <c r="C379" s="220"/>
      <c r="D379" s="273"/>
      <c r="O379" s="274"/>
      <c r="P379" s="274"/>
      <c r="Q379" s="274"/>
      <c r="R379" s="274"/>
      <c r="S379" s="274"/>
      <c r="T379" s="274"/>
      <c r="U379" s="274"/>
      <c r="W379" s="274"/>
      <c r="X379" s="274"/>
    </row>
    <row r="380" spans="3:24" ht="15" x14ac:dyDescent="0.2">
      <c r="C380" s="220"/>
      <c r="D380" s="273"/>
      <c r="O380" s="274"/>
      <c r="P380" s="274"/>
      <c r="Q380" s="274"/>
      <c r="R380" s="274"/>
      <c r="S380" s="274"/>
      <c r="T380" s="274"/>
      <c r="U380" s="274"/>
      <c r="W380" s="274"/>
      <c r="X380" s="274"/>
    </row>
    <row r="381" spans="3:24" ht="15" x14ac:dyDescent="0.2">
      <c r="C381" s="220"/>
      <c r="D381" s="273"/>
      <c r="O381" s="274"/>
      <c r="P381" s="274"/>
      <c r="Q381" s="274"/>
      <c r="R381" s="274"/>
      <c r="S381" s="274"/>
      <c r="T381" s="274"/>
      <c r="U381" s="274"/>
      <c r="W381" s="274"/>
      <c r="X381" s="274"/>
    </row>
    <row r="382" spans="3:24" ht="15" x14ac:dyDescent="0.2">
      <c r="C382" s="220"/>
      <c r="D382" s="273"/>
      <c r="O382" s="274"/>
      <c r="P382" s="274"/>
      <c r="Q382" s="274"/>
      <c r="R382" s="274"/>
      <c r="S382" s="274"/>
      <c r="T382" s="274"/>
      <c r="U382" s="274"/>
      <c r="W382" s="274"/>
      <c r="X382" s="274"/>
    </row>
    <row r="383" spans="3:24" ht="15" x14ac:dyDescent="0.2">
      <c r="C383" s="220"/>
      <c r="D383" s="273"/>
      <c r="O383" s="274"/>
      <c r="P383" s="274"/>
      <c r="Q383" s="274"/>
      <c r="R383" s="274"/>
      <c r="S383" s="274"/>
      <c r="T383" s="274"/>
      <c r="U383" s="274"/>
      <c r="W383" s="274"/>
      <c r="X383" s="274"/>
    </row>
    <row r="384" spans="3:24" ht="15" x14ac:dyDescent="0.2">
      <c r="C384" s="220"/>
      <c r="D384" s="273"/>
      <c r="O384" s="274"/>
      <c r="P384" s="274"/>
      <c r="Q384" s="274"/>
      <c r="R384" s="274"/>
      <c r="S384" s="274"/>
      <c r="T384" s="274"/>
      <c r="U384" s="274"/>
      <c r="W384" s="274"/>
      <c r="X384" s="274"/>
    </row>
    <row r="385" spans="3:24" ht="15" x14ac:dyDescent="0.2">
      <c r="C385" s="220"/>
      <c r="D385" s="273"/>
      <c r="O385" s="274"/>
      <c r="P385" s="274"/>
      <c r="Q385" s="274"/>
      <c r="R385" s="274"/>
      <c r="S385" s="274"/>
      <c r="T385" s="274"/>
      <c r="U385" s="274"/>
      <c r="W385" s="274"/>
      <c r="X385" s="274"/>
    </row>
    <row r="386" spans="3:24" ht="15" x14ac:dyDescent="0.2">
      <c r="C386" s="220"/>
      <c r="D386" s="273"/>
      <c r="O386" s="274"/>
      <c r="P386" s="274"/>
      <c r="Q386" s="274"/>
      <c r="R386" s="274"/>
      <c r="S386" s="274"/>
      <c r="T386" s="274"/>
      <c r="U386" s="274"/>
      <c r="W386" s="274"/>
      <c r="X386" s="274"/>
    </row>
    <row r="387" spans="3:24" ht="15" x14ac:dyDescent="0.2">
      <c r="C387" s="220"/>
      <c r="D387" s="273"/>
      <c r="O387" s="274"/>
      <c r="P387" s="274"/>
      <c r="Q387" s="274"/>
      <c r="R387" s="274"/>
      <c r="S387" s="274"/>
      <c r="T387" s="274"/>
      <c r="U387" s="274"/>
      <c r="W387" s="274"/>
      <c r="X387" s="274"/>
    </row>
    <row r="388" spans="3:24" ht="15" x14ac:dyDescent="0.2">
      <c r="C388" s="220"/>
      <c r="D388" s="273"/>
      <c r="O388" s="274"/>
      <c r="P388" s="274"/>
      <c r="Q388" s="274"/>
      <c r="R388" s="274"/>
      <c r="S388" s="274"/>
      <c r="T388" s="274"/>
      <c r="U388" s="274"/>
      <c r="W388" s="274"/>
      <c r="X388" s="274"/>
    </row>
    <row r="389" spans="3:24" ht="15" x14ac:dyDescent="0.2">
      <c r="C389" s="220"/>
      <c r="D389" s="273"/>
      <c r="O389" s="274"/>
      <c r="P389" s="274"/>
      <c r="Q389" s="274"/>
      <c r="R389" s="274"/>
      <c r="S389" s="274"/>
      <c r="T389" s="274"/>
      <c r="U389" s="274"/>
      <c r="W389" s="274"/>
      <c r="X389" s="274"/>
    </row>
    <row r="390" spans="3:24" ht="15" x14ac:dyDescent="0.2">
      <c r="C390" s="220"/>
      <c r="D390" s="273"/>
      <c r="O390" s="274"/>
      <c r="P390" s="274"/>
      <c r="Q390" s="274"/>
      <c r="R390" s="274"/>
      <c r="S390" s="274"/>
      <c r="T390" s="274"/>
      <c r="U390" s="274"/>
      <c r="W390" s="274"/>
      <c r="X390" s="274"/>
    </row>
    <row r="391" spans="3:24" ht="15" x14ac:dyDescent="0.2">
      <c r="C391" s="220"/>
      <c r="D391" s="273"/>
      <c r="O391" s="274"/>
      <c r="P391" s="274"/>
      <c r="Q391" s="274"/>
      <c r="R391" s="274"/>
      <c r="S391" s="274"/>
      <c r="T391" s="274"/>
      <c r="U391" s="274"/>
      <c r="W391" s="274"/>
      <c r="X391" s="274"/>
    </row>
    <row r="392" spans="3:24" ht="15" x14ac:dyDescent="0.2">
      <c r="C392" s="220"/>
      <c r="D392" s="273"/>
      <c r="O392" s="274"/>
      <c r="P392" s="274"/>
      <c r="Q392" s="274"/>
      <c r="R392" s="274"/>
      <c r="S392" s="274"/>
      <c r="T392" s="274"/>
      <c r="U392" s="274"/>
      <c r="W392" s="274"/>
      <c r="X392" s="274"/>
    </row>
    <row r="393" spans="3:24" ht="15" x14ac:dyDescent="0.2">
      <c r="C393" s="220"/>
      <c r="D393" s="273"/>
      <c r="O393" s="274"/>
      <c r="P393" s="274"/>
      <c r="Q393" s="274"/>
      <c r="R393" s="274"/>
      <c r="S393" s="274"/>
      <c r="T393" s="274"/>
      <c r="U393" s="274"/>
      <c r="W393" s="274"/>
      <c r="X393" s="274"/>
    </row>
    <row r="394" spans="3:24" ht="15" x14ac:dyDescent="0.2">
      <c r="C394" s="220"/>
      <c r="D394" s="273"/>
      <c r="O394" s="274"/>
      <c r="P394" s="274"/>
      <c r="Q394" s="274"/>
      <c r="R394" s="274"/>
      <c r="S394" s="274"/>
      <c r="T394" s="274"/>
      <c r="U394" s="274"/>
      <c r="W394" s="274"/>
      <c r="X394" s="274"/>
    </row>
    <row r="395" spans="3:24" ht="15" x14ac:dyDescent="0.2">
      <c r="C395" s="220"/>
      <c r="D395" s="273"/>
      <c r="O395" s="274"/>
      <c r="P395" s="274"/>
      <c r="Q395" s="274"/>
      <c r="R395" s="274"/>
      <c r="S395" s="274"/>
      <c r="T395" s="274"/>
      <c r="U395" s="274"/>
      <c r="W395" s="274"/>
      <c r="X395" s="274"/>
    </row>
    <row r="396" spans="3:24" ht="15" x14ac:dyDescent="0.2">
      <c r="C396" s="220"/>
      <c r="D396" s="273"/>
      <c r="O396" s="274"/>
      <c r="P396" s="274"/>
      <c r="Q396" s="274"/>
      <c r="R396" s="274"/>
      <c r="S396" s="274"/>
      <c r="T396" s="274"/>
      <c r="U396" s="274"/>
      <c r="W396" s="274"/>
      <c r="X396" s="274"/>
    </row>
    <row r="397" spans="3:24" ht="15" x14ac:dyDescent="0.2">
      <c r="C397" s="220"/>
      <c r="D397" s="273"/>
      <c r="O397" s="274"/>
      <c r="P397" s="274"/>
      <c r="Q397" s="274"/>
      <c r="R397" s="274"/>
      <c r="S397" s="274"/>
      <c r="T397" s="274"/>
      <c r="U397" s="274"/>
      <c r="W397" s="274"/>
      <c r="X397" s="274"/>
    </row>
    <row r="398" spans="3:24" ht="15" x14ac:dyDescent="0.2">
      <c r="C398" s="220"/>
      <c r="D398" s="273"/>
      <c r="O398" s="274"/>
      <c r="P398" s="274"/>
      <c r="Q398" s="274"/>
      <c r="R398" s="274"/>
      <c r="S398" s="274"/>
      <c r="T398" s="274"/>
      <c r="U398" s="274"/>
      <c r="W398" s="274"/>
      <c r="X398" s="274"/>
    </row>
    <row r="399" spans="3:24" ht="15" x14ac:dyDescent="0.2">
      <c r="C399" s="220"/>
      <c r="D399" s="273"/>
      <c r="O399" s="274"/>
      <c r="P399" s="274"/>
      <c r="Q399" s="274"/>
      <c r="R399" s="274"/>
      <c r="S399" s="274"/>
      <c r="T399" s="274"/>
      <c r="U399" s="274"/>
      <c r="W399" s="274"/>
      <c r="X399" s="274"/>
    </row>
    <row r="400" spans="3:24" ht="15" x14ac:dyDescent="0.2">
      <c r="C400" s="220"/>
      <c r="D400" s="273"/>
      <c r="O400" s="274"/>
      <c r="P400" s="274"/>
      <c r="Q400" s="274"/>
      <c r="R400" s="274"/>
      <c r="S400" s="274"/>
      <c r="T400" s="274"/>
      <c r="U400" s="274"/>
      <c r="W400" s="274"/>
      <c r="X400" s="274"/>
    </row>
    <row r="401" spans="3:24" ht="15" x14ac:dyDescent="0.2">
      <c r="C401" s="220"/>
      <c r="D401" s="273"/>
      <c r="O401" s="274"/>
      <c r="P401" s="274"/>
      <c r="Q401" s="274"/>
      <c r="R401" s="274"/>
      <c r="S401" s="274"/>
      <c r="T401" s="274"/>
      <c r="U401" s="274"/>
      <c r="W401" s="274"/>
      <c r="X401" s="274"/>
    </row>
    <row r="402" spans="3:24" ht="15" x14ac:dyDescent="0.2">
      <c r="C402" s="220"/>
      <c r="D402" s="273"/>
      <c r="O402" s="274"/>
      <c r="P402" s="274"/>
      <c r="Q402" s="274"/>
      <c r="R402" s="274"/>
      <c r="S402" s="274"/>
      <c r="T402" s="274"/>
      <c r="U402" s="274"/>
      <c r="W402" s="274"/>
      <c r="X402" s="274"/>
    </row>
    <row r="403" spans="3:24" ht="15" x14ac:dyDescent="0.2">
      <c r="C403" s="220"/>
      <c r="D403" s="273"/>
      <c r="O403" s="274"/>
      <c r="P403" s="274"/>
      <c r="Q403" s="274"/>
      <c r="R403" s="274"/>
      <c r="S403" s="274"/>
      <c r="T403" s="274"/>
      <c r="U403" s="274"/>
      <c r="W403" s="274"/>
      <c r="X403" s="274"/>
    </row>
    <row r="404" spans="3:24" ht="15" x14ac:dyDescent="0.2">
      <c r="C404" s="220"/>
      <c r="D404" s="273"/>
      <c r="O404" s="274"/>
      <c r="P404" s="274"/>
      <c r="Q404" s="274"/>
      <c r="R404" s="274"/>
      <c r="S404" s="274"/>
      <c r="T404" s="274"/>
      <c r="U404" s="274"/>
      <c r="W404" s="274"/>
      <c r="X404" s="274"/>
    </row>
    <row r="405" spans="3:24" ht="15" x14ac:dyDescent="0.2">
      <c r="C405" s="220"/>
      <c r="D405" s="273"/>
      <c r="O405" s="274"/>
      <c r="P405" s="274"/>
      <c r="Q405" s="274"/>
      <c r="R405" s="274"/>
      <c r="S405" s="274"/>
      <c r="T405" s="274"/>
      <c r="U405" s="274"/>
      <c r="W405" s="274"/>
      <c r="X405" s="274"/>
    </row>
    <row r="406" spans="3:24" ht="15" x14ac:dyDescent="0.2">
      <c r="C406" s="220"/>
      <c r="D406" s="273"/>
      <c r="O406" s="274"/>
      <c r="P406" s="274"/>
      <c r="Q406" s="274"/>
      <c r="R406" s="274"/>
      <c r="S406" s="274"/>
      <c r="T406" s="274"/>
      <c r="U406" s="274"/>
      <c r="W406" s="274"/>
      <c r="X406" s="274"/>
    </row>
    <row r="407" spans="3:24" ht="15" x14ac:dyDescent="0.2">
      <c r="C407" s="220"/>
      <c r="D407" s="273"/>
      <c r="O407" s="274"/>
      <c r="P407" s="274"/>
      <c r="Q407" s="274"/>
      <c r="R407" s="274"/>
      <c r="S407" s="274"/>
      <c r="T407" s="274"/>
      <c r="U407" s="274"/>
      <c r="W407" s="274"/>
      <c r="X407" s="274"/>
    </row>
    <row r="408" spans="3:24" ht="15" x14ac:dyDescent="0.2">
      <c r="C408" s="220"/>
      <c r="D408" s="273"/>
      <c r="O408" s="274"/>
      <c r="P408" s="274"/>
      <c r="Q408" s="274"/>
      <c r="R408" s="274"/>
      <c r="S408" s="274"/>
      <c r="T408" s="274"/>
      <c r="U408" s="274"/>
      <c r="W408" s="274"/>
      <c r="X408" s="274"/>
    </row>
    <row r="409" spans="3:24" ht="15" x14ac:dyDescent="0.2">
      <c r="C409" s="220"/>
      <c r="D409" s="273"/>
      <c r="O409" s="274"/>
      <c r="P409" s="274"/>
      <c r="Q409" s="274"/>
      <c r="R409" s="274"/>
      <c r="S409" s="274"/>
      <c r="T409" s="274"/>
      <c r="U409" s="274"/>
      <c r="W409" s="274"/>
      <c r="X409" s="274"/>
    </row>
    <row r="410" spans="3:24" ht="15" x14ac:dyDescent="0.2">
      <c r="C410" s="220"/>
      <c r="D410" s="273"/>
      <c r="O410" s="274"/>
      <c r="P410" s="274"/>
      <c r="Q410" s="274"/>
      <c r="R410" s="274"/>
      <c r="S410" s="274"/>
      <c r="T410" s="274"/>
      <c r="U410" s="274"/>
      <c r="W410" s="274"/>
      <c r="X410" s="274"/>
    </row>
    <row r="411" spans="3:24" ht="15" x14ac:dyDescent="0.2">
      <c r="C411" s="220"/>
      <c r="D411" s="273"/>
      <c r="O411" s="274"/>
      <c r="P411" s="274"/>
      <c r="Q411" s="274"/>
      <c r="R411" s="274"/>
      <c r="S411" s="274"/>
      <c r="T411" s="274"/>
      <c r="U411" s="274"/>
      <c r="W411" s="274"/>
      <c r="X411" s="274"/>
    </row>
    <row r="412" spans="3:24" ht="15" x14ac:dyDescent="0.2">
      <c r="C412" s="220"/>
      <c r="D412" s="273"/>
      <c r="O412" s="274"/>
      <c r="P412" s="274"/>
      <c r="Q412" s="274"/>
      <c r="R412" s="274"/>
      <c r="S412" s="274"/>
      <c r="T412" s="274"/>
      <c r="U412" s="274"/>
      <c r="W412" s="274"/>
      <c r="X412" s="274"/>
    </row>
    <row r="413" spans="3:24" ht="15" x14ac:dyDescent="0.2">
      <c r="C413" s="220"/>
      <c r="D413" s="273"/>
      <c r="O413" s="274"/>
      <c r="P413" s="274"/>
      <c r="Q413" s="274"/>
      <c r="R413" s="274"/>
      <c r="S413" s="274"/>
      <c r="T413" s="274"/>
      <c r="U413" s="274"/>
      <c r="W413" s="274"/>
      <c r="X413" s="274"/>
    </row>
    <row r="414" spans="3:24" ht="15" x14ac:dyDescent="0.2">
      <c r="C414" s="220"/>
      <c r="D414" s="273"/>
      <c r="O414" s="274"/>
      <c r="P414" s="274"/>
      <c r="Q414" s="274"/>
      <c r="R414" s="274"/>
      <c r="S414" s="274"/>
      <c r="T414" s="274"/>
      <c r="U414" s="274"/>
      <c r="W414" s="274"/>
      <c r="X414" s="274"/>
    </row>
    <row r="415" spans="3:24" ht="15" x14ac:dyDescent="0.2">
      <c r="C415" s="220"/>
      <c r="D415" s="273"/>
      <c r="O415" s="274"/>
      <c r="P415" s="274"/>
      <c r="Q415" s="274"/>
      <c r="R415" s="274"/>
      <c r="S415" s="274"/>
      <c r="T415" s="274"/>
      <c r="U415" s="274"/>
      <c r="W415" s="274"/>
      <c r="X415" s="274"/>
    </row>
    <row r="416" spans="3:24" ht="15" x14ac:dyDescent="0.2">
      <c r="C416" s="220"/>
      <c r="D416" s="273"/>
      <c r="O416" s="274"/>
      <c r="P416" s="274"/>
      <c r="Q416" s="274"/>
      <c r="R416" s="274"/>
      <c r="S416" s="274"/>
      <c r="T416" s="274"/>
      <c r="U416" s="274"/>
      <c r="W416" s="274"/>
      <c r="X416" s="274"/>
    </row>
    <row r="417" spans="1:24" ht="15" x14ac:dyDescent="0.2">
      <c r="C417" s="220"/>
      <c r="D417" s="273"/>
      <c r="O417" s="274"/>
      <c r="P417" s="274"/>
      <c r="Q417" s="274"/>
      <c r="R417" s="274"/>
      <c r="S417" s="274"/>
      <c r="T417" s="274"/>
      <c r="U417" s="274"/>
      <c r="W417" s="274"/>
      <c r="X417" s="274"/>
    </row>
    <row r="418" spans="1:24" ht="15" x14ac:dyDescent="0.2">
      <c r="C418" s="220"/>
      <c r="D418" s="273"/>
      <c r="O418" s="274"/>
      <c r="P418" s="274"/>
      <c r="Q418" s="274"/>
      <c r="R418" s="274"/>
      <c r="S418" s="274"/>
      <c r="T418" s="274"/>
      <c r="U418" s="274"/>
      <c r="W418" s="274"/>
      <c r="X418" s="274"/>
    </row>
    <row r="419" spans="1:24" ht="15" x14ac:dyDescent="0.2">
      <c r="C419" s="220"/>
      <c r="D419" s="273"/>
      <c r="O419" s="274"/>
      <c r="P419" s="274"/>
      <c r="Q419" s="274"/>
      <c r="R419" s="274"/>
      <c r="S419" s="274"/>
      <c r="T419" s="274"/>
      <c r="U419" s="274"/>
      <c r="W419" s="274"/>
      <c r="X419" s="274"/>
    </row>
    <row r="420" spans="1:24" ht="15" x14ac:dyDescent="0.2">
      <c r="C420" s="220"/>
      <c r="D420" s="273"/>
      <c r="O420" s="274"/>
      <c r="P420" s="274"/>
      <c r="Q420" s="274"/>
      <c r="R420" s="274"/>
      <c r="S420" s="274"/>
      <c r="T420" s="274"/>
      <c r="U420" s="274"/>
      <c r="W420" s="274"/>
      <c r="X420" s="274"/>
    </row>
    <row r="421" spans="1:24" ht="15" x14ac:dyDescent="0.2">
      <c r="C421" s="220"/>
      <c r="D421" s="273"/>
      <c r="O421" s="274"/>
      <c r="P421" s="274"/>
      <c r="Q421" s="274"/>
      <c r="R421" s="274"/>
      <c r="S421" s="274"/>
      <c r="T421" s="274"/>
      <c r="U421" s="274"/>
      <c r="W421" s="274"/>
      <c r="X421" s="274"/>
    </row>
    <row r="422" spans="1:24" ht="15" x14ac:dyDescent="0.2">
      <c r="C422" s="220"/>
      <c r="D422" s="273"/>
      <c r="O422" s="274"/>
      <c r="P422" s="274"/>
      <c r="Q422" s="274"/>
      <c r="R422" s="274"/>
      <c r="S422" s="274"/>
      <c r="T422" s="274"/>
      <c r="U422" s="274"/>
      <c r="W422" s="274"/>
      <c r="X422" s="274"/>
    </row>
    <row r="423" spans="1:24" ht="15" x14ac:dyDescent="0.2">
      <c r="C423" s="220"/>
      <c r="D423" s="273"/>
      <c r="O423" s="274"/>
      <c r="P423" s="274"/>
      <c r="Q423" s="274"/>
      <c r="R423" s="274"/>
      <c r="S423" s="274"/>
      <c r="T423" s="274"/>
      <c r="U423" s="274"/>
      <c r="W423" s="274"/>
      <c r="X423" s="274"/>
    </row>
    <row r="424" spans="1:24" ht="15" x14ac:dyDescent="0.2">
      <c r="C424" s="220"/>
      <c r="D424" s="273"/>
      <c r="O424" s="274"/>
      <c r="P424" s="274"/>
      <c r="Q424" s="274"/>
      <c r="R424" s="274"/>
      <c r="S424" s="274"/>
      <c r="T424" s="274"/>
      <c r="U424" s="274"/>
      <c r="W424" s="274"/>
      <c r="X424" s="274"/>
    </row>
    <row r="425" spans="1:24" ht="15" x14ac:dyDescent="0.2">
      <c r="C425" s="220"/>
      <c r="D425" s="273"/>
      <c r="O425" s="274"/>
      <c r="P425" s="274"/>
      <c r="Q425" s="274"/>
      <c r="R425" s="274"/>
      <c r="S425" s="274"/>
      <c r="T425" s="274"/>
      <c r="U425" s="274"/>
      <c r="W425" s="274"/>
      <c r="X425" s="274"/>
    </row>
    <row r="426" spans="1:24" ht="15" x14ac:dyDescent="0.2">
      <c r="A426" s="221"/>
      <c r="B426" s="221"/>
      <c r="C426" s="221"/>
      <c r="D426" s="273"/>
      <c r="E426" s="221"/>
      <c r="F426" s="220"/>
      <c r="O426" s="274"/>
      <c r="P426" s="274"/>
      <c r="Q426" s="274"/>
      <c r="R426" s="274"/>
      <c r="S426" s="274"/>
      <c r="T426" s="274"/>
      <c r="U426" s="274"/>
      <c r="V426" s="274"/>
      <c r="W426" s="274"/>
      <c r="X426" s="274"/>
    </row>
    <row r="427" spans="1:24" ht="15" x14ac:dyDescent="0.2">
      <c r="C427" s="220"/>
      <c r="D427" s="273"/>
      <c r="O427" s="274"/>
      <c r="P427" s="274"/>
      <c r="Q427" s="274"/>
      <c r="R427" s="274"/>
      <c r="S427" s="274"/>
      <c r="T427" s="274"/>
      <c r="U427" s="274"/>
      <c r="W427" s="274"/>
      <c r="X427" s="274"/>
    </row>
    <row r="428" spans="1:24" ht="15" x14ac:dyDescent="0.2">
      <c r="C428" s="220"/>
      <c r="D428" s="273"/>
      <c r="O428" s="274"/>
      <c r="P428" s="274"/>
      <c r="Q428" s="274"/>
      <c r="R428" s="274"/>
      <c r="S428" s="274"/>
      <c r="T428" s="274"/>
      <c r="U428" s="274"/>
      <c r="W428" s="274"/>
      <c r="X428" s="274"/>
    </row>
    <row r="429" spans="1:24" ht="15" x14ac:dyDescent="0.2">
      <c r="C429" s="220"/>
      <c r="D429" s="273"/>
      <c r="O429" s="274"/>
      <c r="P429" s="274"/>
      <c r="Q429" s="274"/>
      <c r="R429" s="274"/>
      <c r="S429" s="274"/>
      <c r="T429" s="274"/>
      <c r="U429" s="274"/>
      <c r="W429" s="274"/>
      <c r="X429" s="274"/>
    </row>
    <row r="430" spans="1:24" ht="15" x14ac:dyDescent="0.2">
      <c r="C430" s="220"/>
      <c r="D430" s="273"/>
      <c r="O430" s="274"/>
      <c r="P430" s="274"/>
      <c r="Q430" s="274"/>
      <c r="R430" s="274"/>
      <c r="S430" s="274"/>
      <c r="T430" s="274"/>
      <c r="U430" s="274"/>
      <c r="W430" s="274"/>
      <c r="X430" s="274"/>
    </row>
    <row r="431" spans="1:24" ht="15" x14ac:dyDescent="0.2">
      <c r="C431" s="220"/>
      <c r="D431" s="273"/>
      <c r="O431" s="274"/>
      <c r="P431" s="274"/>
      <c r="Q431" s="274"/>
      <c r="R431" s="274"/>
      <c r="S431" s="274"/>
      <c r="T431" s="274"/>
      <c r="U431" s="274"/>
      <c r="W431" s="274"/>
      <c r="X431" s="274"/>
    </row>
    <row r="432" spans="1:24" ht="15" x14ac:dyDescent="0.2">
      <c r="C432" s="220"/>
      <c r="D432" s="273"/>
      <c r="O432" s="274"/>
      <c r="P432" s="274"/>
      <c r="Q432" s="274"/>
      <c r="R432" s="274"/>
      <c r="S432" s="274"/>
      <c r="T432" s="274"/>
      <c r="U432" s="274"/>
      <c r="W432" s="274"/>
      <c r="X432" s="274"/>
    </row>
    <row r="433" spans="3:24" ht="15" x14ac:dyDescent="0.2">
      <c r="C433" s="220"/>
      <c r="D433" s="273"/>
      <c r="O433" s="274"/>
      <c r="P433" s="274"/>
      <c r="Q433" s="274"/>
      <c r="R433" s="274"/>
      <c r="S433" s="274"/>
      <c r="T433" s="274"/>
      <c r="U433" s="274"/>
      <c r="W433" s="274"/>
      <c r="X433" s="274"/>
    </row>
    <row r="434" spans="3:24" ht="15" x14ac:dyDescent="0.2">
      <c r="C434" s="220"/>
      <c r="D434" s="273"/>
      <c r="O434" s="274"/>
      <c r="P434" s="274"/>
      <c r="Q434" s="274"/>
      <c r="R434" s="274"/>
      <c r="S434" s="274"/>
      <c r="T434" s="274"/>
      <c r="U434" s="274"/>
      <c r="W434" s="274"/>
      <c r="X434" s="274"/>
    </row>
    <row r="435" spans="3:24" ht="15" x14ac:dyDescent="0.2">
      <c r="C435" s="220"/>
      <c r="D435" s="273"/>
      <c r="O435" s="274"/>
      <c r="P435" s="274"/>
      <c r="Q435" s="274"/>
      <c r="R435" s="274"/>
      <c r="S435" s="274"/>
      <c r="T435" s="274"/>
      <c r="U435" s="274"/>
      <c r="W435" s="274"/>
      <c r="X435" s="274"/>
    </row>
    <row r="436" spans="3:24" ht="15" x14ac:dyDescent="0.2">
      <c r="C436" s="220"/>
      <c r="D436" s="273"/>
      <c r="O436" s="274"/>
      <c r="P436" s="274"/>
      <c r="Q436" s="274"/>
      <c r="R436" s="274"/>
      <c r="S436" s="274"/>
      <c r="T436" s="274"/>
      <c r="U436" s="274"/>
      <c r="W436" s="274"/>
      <c r="X436" s="274"/>
    </row>
    <row r="437" spans="3:24" ht="15" x14ac:dyDescent="0.2">
      <c r="C437" s="220"/>
      <c r="D437" s="273"/>
      <c r="O437" s="274"/>
      <c r="P437" s="274"/>
      <c r="Q437" s="274"/>
      <c r="R437" s="274"/>
      <c r="S437" s="274"/>
      <c r="T437" s="274"/>
      <c r="U437" s="274"/>
      <c r="W437" s="274"/>
      <c r="X437" s="274"/>
    </row>
    <row r="438" spans="3:24" ht="15" x14ac:dyDescent="0.2">
      <c r="C438" s="220"/>
      <c r="D438" s="273"/>
      <c r="O438" s="274"/>
      <c r="P438" s="274"/>
      <c r="Q438" s="274"/>
      <c r="R438" s="274"/>
      <c r="S438" s="274"/>
      <c r="T438" s="274"/>
      <c r="U438" s="274"/>
      <c r="W438" s="274"/>
      <c r="X438" s="274"/>
    </row>
    <row r="439" spans="3:24" ht="15" x14ac:dyDescent="0.2">
      <c r="C439" s="220"/>
      <c r="D439" s="273"/>
      <c r="O439" s="274"/>
      <c r="P439" s="274"/>
      <c r="Q439" s="274"/>
      <c r="R439" s="274"/>
      <c r="S439" s="274"/>
      <c r="T439" s="274"/>
      <c r="U439" s="274"/>
      <c r="W439" s="274"/>
      <c r="X439" s="274"/>
    </row>
    <row r="440" spans="3:24" ht="15" x14ac:dyDescent="0.2">
      <c r="C440" s="220"/>
      <c r="D440" s="273"/>
      <c r="O440" s="274"/>
      <c r="P440" s="274"/>
      <c r="Q440" s="274"/>
      <c r="R440" s="274"/>
      <c r="S440" s="274"/>
      <c r="T440" s="274"/>
      <c r="U440" s="274"/>
      <c r="W440" s="274"/>
      <c r="X440" s="274"/>
    </row>
    <row r="441" spans="3:24" ht="15" x14ac:dyDescent="0.2">
      <c r="C441" s="220"/>
      <c r="D441" s="273"/>
      <c r="O441" s="274"/>
      <c r="P441" s="274"/>
      <c r="Q441" s="274"/>
      <c r="R441" s="274"/>
      <c r="S441" s="274"/>
      <c r="T441" s="274"/>
      <c r="U441" s="274"/>
      <c r="W441" s="274"/>
      <c r="X441" s="274"/>
    </row>
    <row r="442" spans="3:24" ht="15" x14ac:dyDescent="0.2">
      <c r="C442" s="220"/>
      <c r="D442" s="273"/>
      <c r="O442" s="274"/>
      <c r="P442" s="274"/>
      <c r="Q442" s="274"/>
      <c r="R442" s="274"/>
      <c r="S442" s="274"/>
      <c r="T442" s="274"/>
      <c r="U442" s="274"/>
      <c r="W442" s="274"/>
      <c r="X442" s="274"/>
    </row>
    <row r="443" spans="3:24" ht="15" x14ac:dyDescent="0.2">
      <c r="C443" s="220"/>
      <c r="D443" s="273"/>
      <c r="O443" s="274"/>
      <c r="P443" s="274"/>
      <c r="Q443" s="274"/>
      <c r="R443" s="274"/>
      <c r="S443" s="274"/>
      <c r="T443" s="274"/>
      <c r="U443" s="274"/>
      <c r="W443" s="274"/>
      <c r="X443" s="274"/>
    </row>
    <row r="444" spans="3:24" ht="15" x14ac:dyDescent="0.2">
      <c r="C444" s="220"/>
      <c r="D444" s="273"/>
      <c r="O444" s="274"/>
      <c r="P444" s="274"/>
      <c r="Q444" s="274"/>
      <c r="R444" s="274"/>
      <c r="S444" s="274"/>
      <c r="T444" s="274"/>
      <c r="U444" s="274"/>
      <c r="W444" s="274"/>
      <c r="X444" s="274"/>
    </row>
    <row r="445" spans="3:24" ht="15" x14ac:dyDescent="0.2">
      <c r="C445" s="220"/>
      <c r="D445" s="273"/>
      <c r="O445" s="274"/>
      <c r="P445" s="274"/>
      <c r="Q445" s="274"/>
      <c r="R445" s="274"/>
      <c r="S445" s="274"/>
      <c r="T445" s="274"/>
      <c r="U445" s="274"/>
      <c r="W445" s="274"/>
      <c r="X445" s="274"/>
    </row>
    <row r="446" spans="3:24" ht="15" x14ac:dyDescent="0.2">
      <c r="C446" s="220"/>
      <c r="D446" s="273"/>
      <c r="O446" s="274"/>
      <c r="P446" s="274"/>
      <c r="Q446" s="274"/>
      <c r="R446" s="274"/>
      <c r="S446" s="274"/>
      <c r="T446" s="274"/>
      <c r="U446" s="274"/>
      <c r="W446" s="274"/>
      <c r="X446" s="274"/>
    </row>
    <row r="447" spans="3:24" ht="15" x14ac:dyDescent="0.2">
      <c r="C447" s="220"/>
      <c r="D447" s="273"/>
      <c r="O447" s="274"/>
      <c r="P447" s="274"/>
      <c r="Q447" s="274"/>
      <c r="R447" s="274"/>
      <c r="S447" s="274"/>
      <c r="T447" s="274"/>
      <c r="U447" s="274"/>
      <c r="W447" s="274"/>
      <c r="X447" s="274"/>
    </row>
    <row r="448" spans="3:24" ht="15" x14ac:dyDescent="0.2">
      <c r="C448" s="220"/>
      <c r="D448" s="273"/>
      <c r="O448" s="274"/>
      <c r="P448" s="274"/>
      <c r="Q448" s="274"/>
      <c r="R448" s="274"/>
      <c r="S448" s="274"/>
      <c r="T448" s="274"/>
      <c r="U448" s="274"/>
      <c r="W448" s="274"/>
      <c r="X448" s="274"/>
    </row>
    <row r="449" spans="3:24" ht="15" x14ac:dyDescent="0.2">
      <c r="C449" s="220"/>
      <c r="D449" s="273"/>
      <c r="O449" s="274"/>
      <c r="P449" s="274"/>
      <c r="Q449" s="274"/>
      <c r="R449" s="274"/>
      <c r="S449" s="274"/>
      <c r="T449" s="274"/>
      <c r="U449" s="274"/>
      <c r="W449" s="274"/>
      <c r="X449" s="274"/>
    </row>
    <row r="450" spans="3:24" ht="15" x14ac:dyDescent="0.2">
      <c r="C450" s="220"/>
      <c r="D450" s="273"/>
      <c r="O450" s="274"/>
      <c r="P450" s="274"/>
      <c r="Q450" s="274"/>
      <c r="R450" s="274"/>
      <c r="S450" s="274"/>
      <c r="T450" s="274"/>
      <c r="U450" s="274"/>
      <c r="W450" s="274"/>
      <c r="X450" s="274"/>
    </row>
    <row r="451" spans="3:24" ht="15" x14ac:dyDescent="0.2">
      <c r="C451" s="220"/>
      <c r="D451" s="273"/>
      <c r="O451" s="274"/>
      <c r="P451" s="274"/>
      <c r="Q451" s="274"/>
      <c r="R451" s="274"/>
      <c r="S451" s="274"/>
      <c r="T451" s="274"/>
      <c r="U451" s="274"/>
      <c r="W451" s="274"/>
      <c r="X451" s="274"/>
    </row>
    <row r="452" spans="3:24" ht="15" x14ac:dyDescent="0.2">
      <c r="C452" s="220"/>
      <c r="D452" s="273"/>
      <c r="O452" s="274"/>
      <c r="P452" s="274"/>
      <c r="Q452" s="274"/>
      <c r="R452" s="274"/>
      <c r="S452" s="274"/>
      <c r="T452" s="274"/>
      <c r="U452" s="274"/>
      <c r="W452" s="274"/>
      <c r="X452" s="274"/>
    </row>
    <row r="453" spans="3:24" ht="15" x14ac:dyDescent="0.2">
      <c r="C453" s="220"/>
      <c r="D453" s="273"/>
      <c r="O453" s="274"/>
      <c r="P453" s="274"/>
      <c r="Q453" s="274"/>
      <c r="R453" s="274"/>
      <c r="S453" s="274"/>
      <c r="T453" s="274"/>
      <c r="U453" s="274"/>
      <c r="W453" s="274"/>
      <c r="X453" s="274"/>
    </row>
    <row r="454" spans="3:24" ht="15" x14ac:dyDescent="0.2">
      <c r="C454" s="220"/>
      <c r="D454" s="273"/>
      <c r="O454" s="274"/>
      <c r="P454" s="274"/>
      <c r="Q454" s="274"/>
      <c r="R454" s="274"/>
      <c r="S454" s="274"/>
      <c r="T454" s="274"/>
      <c r="U454" s="274"/>
      <c r="W454" s="274"/>
      <c r="X454" s="274"/>
    </row>
    <row r="455" spans="3:24" ht="15" x14ac:dyDescent="0.2">
      <c r="C455" s="220"/>
      <c r="D455" s="273"/>
      <c r="O455" s="274"/>
      <c r="P455" s="274"/>
      <c r="Q455" s="274"/>
      <c r="R455" s="274"/>
      <c r="S455" s="274"/>
      <c r="T455" s="274"/>
      <c r="U455" s="274"/>
      <c r="W455" s="274"/>
      <c r="X455" s="274"/>
    </row>
    <row r="456" spans="3:24" ht="15" x14ac:dyDescent="0.2">
      <c r="C456" s="220"/>
      <c r="D456" s="273"/>
      <c r="O456" s="274"/>
      <c r="P456" s="274"/>
      <c r="Q456" s="274"/>
      <c r="R456" s="274"/>
      <c r="S456" s="274"/>
      <c r="T456" s="274"/>
      <c r="U456" s="274"/>
      <c r="W456" s="274"/>
      <c r="X456" s="274"/>
    </row>
    <row r="457" spans="3:24" ht="15" x14ac:dyDescent="0.2">
      <c r="C457" s="220"/>
      <c r="D457" s="273"/>
      <c r="O457" s="274"/>
      <c r="P457" s="274"/>
      <c r="Q457" s="274"/>
      <c r="R457" s="274"/>
      <c r="S457" s="274"/>
      <c r="T457" s="274"/>
      <c r="U457" s="274"/>
      <c r="W457" s="274"/>
      <c r="X457" s="274"/>
    </row>
    <row r="458" spans="3:24" ht="15" x14ac:dyDescent="0.2">
      <c r="C458" s="220"/>
      <c r="D458" s="273"/>
      <c r="O458" s="274"/>
      <c r="P458" s="274"/>
      <c r="Q458" s="274"/>
      <c r="R458" s="274"/>
      <c r="S458" s="274"/>
      <c r="T458" s="274"/>
      <c r="U458" s="274"/>
      <c r="W458" s="274"/>
      <c r="X458" s="274"/>
    </row>
    <row r="459" spans="3:24" ht="15" x14ac:dyDescent="0.2">
      <c r="C459" s="220"/>
      <c r="D459" s="273"/>
      <c r="O459" s="274"/>
      <c r="P459" s="274"/>
      <c r="Q459" s="274"/>
      <c r="R459" s="274"/>
      <c r="S459" s="274"/>
      <c r="T459" s="274"/>
      <c r="U459" s="274"/>
      <c r="W459" s="274"/>
      <c r="X459" s="274"/>
    </row>
    <row r="460" spans="3:24" ht="15" x14ac:dyDescent="0.2">
      <c r="C460" s="220"/>
      <c r="D460" s="273"/>
      <c r="O460" s="274"/>
      <c r="P460" s="274"/>
      <c r="Q460" s="274"/>
      <c r="R460" s="274"/>
      <c r="S460" s="274"/>
      <c r="T460" s="274"/>
      <c r="U460" s="274"/>
      <c r="W460" s="274"/>
      <c r="X460" s="274"/>
    </row>
    <row r="461" spans="3:24" ht="15" x14ac:dyDescent="0.2">
      <c r="C461" s="220"/>
      <c r="D461" s="273"/>
      <c r="O461" s="274"/>
      <c r="P461" s="274"/>
      <c r="Q461" s="274"/>
      <c r="R461" s="274"/>
      <c r="S461" s="274"/>
      <c r="T461" s="274"/>
      <c r="U461" s="274"/>
      <c r="W461" s="274"/>
      <c r="X461" s="274"/>
    </row>
    <row r="462" spans="3:24" ht="15" x14ac:dyDescent="0.2">
      <c r="C462" s="220"/>
      <c r="D462" s="273"/>
      <c r="O462" s="274"/>
      <c r="P462" s="274"/>
      <c r="Q462" s="274"/>
      <c r="R462" s="274"/>
      <c r="S462" s="274"/>
      <c r="T462" s="274"/>
      <c r="U462" s="274"/>
      <c r="W462" s="274"/>
      <c r="X462" s="274"/>
    </row>
    <row r="463" spans="3:24" ht="15" x14ac:dyDescent="0.2">
      <c r="C463" s="220"/>
      <c r="D463" s="273"/>
      <c r="O463" s="274"/>
      <c r="P463" s="274"/>
      <c r="Q463" s="274"/>
      <c r="R463" s="274"/>
      <c r="S463" s="274"/>
      <c r="T463" s="274"/>
      <c r="U463" s="274"/>
      <c r="W463" s="274"/>
      <c r="X463" s="274"/>
    </row>
    <row r="464" spans="3:24" ht="15" x14ac:dyDescent="0.2">
      <c r="C464" s="220"/>
      <c r="D464" s="273"/>
      <c r="O464" s="274"/>
      <c r="P464" s="274"/>
      <c r="Q464" s="274"/>
      <c r="R464" s="274"/>
      <c r="S464" s="274"/>
      <c r="T464" s="274"/>
      <c r="U464" s="274"/>
      <c r="W464" s="274"/>
      <c r="X464" s="274"/>
    </row>
    <row r="465" spans="1:24" ht="15" x14ac:dyDescent="0.2">
      <c r="C465" s="220"/>
      <c r="D465" s="273"/>
      <c r="O465" s="274"/>
      <c r="P465" s="274"/>
      <c r="Q465" s="274"/>
      <c r="R465" s="274"/>
      <c r="S465" s="274"/>
      <c r="T465" s="274"/>
      <c r="U465" s="274"/>
      <c r="W465" s="274"/>
      <c r="X465" s="274"/>
    </row>
    <row r="466" spans="1:24" ht="15" x14ac:dyDescent="0.2">
      <c r="C466" s="220"/>
      <c r="D466" s="273"/>
      <c r="O466" s="274"/>
      <c r="P466" s="274"/>
      <c r="Q466" s="274"/>
      <c r="R466" s="274"/>
      <c r="S466" s="274"/>
      <c r="T466" s="274"/>
      <c r="U466" s="274"/>
      <c r="W466" s="274"/>
      <c r="X466" s="274"/>
    </row>
    <row r="467" spans="1:24" ht="15" x14ac:dyDescent="0.2">
      <c r="C467" s="220"/>
      <c r="D467" s="273"/>
      <c r="O467" s="274"/>
      <c r="P467" s="274"/>
      <c r="Q467" s="274"/>
      <c r="R467" s="274"/>
      <c r="S467" s="274"/>
      <c r="T467" s="274"/>
      <c r="U467" s="274"/>
      <c r="W467" s="274"/>
      <c r="X467" s="274"/>
    </row>
    <row r="468" spans="1:24" ht="15" x14ac:dyDescent="0.2">
      <c r="C468" s="220"/>
      <c r="D468" s="273"/>
      <c r="O468" s="274"/>
      <c r="P468" s="274"/>
      <c r="Q468" s="274"/>
      <c r="R468" s="274"/>
      <c r="S468" s="274"/>
      <c r="T468" s="274"/>
      <c r="U468" s="274"/>
      <c r="W468" s="274"/>
      <c r="X468" s="274"/>
    </row>
    <row r="469" spans="1:24" ht="15" x14ac:dyDescent="0.2">
      <c r="C469" s="220"/>
      <c r="D469" s="273"/>
      <c r="O469" s="274"/>
      <c r="P469" s="274"/>
      <c r="Q469" s="274"/>
      <c r="R469" s="274"/>
      <c r="S469" s="274"/>
      <c r="T469" s="274"/>
      <c r="U469" s="274"/>
      <c r="W469" s="274"/>
      <c r="X469" s="274"/>
    </row>
    <row r="470" spans="1:24" ht="15" x14ac:dyDescent="0.2">
      <c r="C470" s="220"/>
      <c r="D470" s="273"/>
      <c r="O470" s="274"/>
      <c r="P470" s="274"/>
      <c r="Q470" s="274"/>
      <c r="R470" s="274"/>
      <c r="S470" s="274"/>
      <c r="T470" s="274"/>
      <c r="U470" s="274"/>
      <c r="W470" s="274"/>
      <c r="X470" s="274"/>
    </row>
    <row r="471" spans="1:24" ht="15" x14ac:dyDescent="0.2">
      <c r="A471" s="220"/>
      <c r="C471" s="220"/>
      <c r="D471" s="273"/>
      <c r="E471" s="221"/>
      <c r="F471" s="221"/>
      <c r="O471" s="274"/>
      <c r="P471" s="274"/>
      <c r="Q471" s="274"/>
      <c r="R471" s="274"/>
      <c r="S471" s="274"/>
      <c r="T471" s="274"/>
      <c r="U471" s="274"/>
      <c r="W471" s="274"/>
      <c r="X471" s="274"/>
    </row>
    <row r="472" spans="1:24" ht="15" x14ac:dyDescent="0.2">
      <c r="A472" s="220"/>
      <c r="C472" s="220"/>
      <c r="D472" s="273"/>
      <c r="E472" s="220"/>
      <c r="O472" s="274"/>
      <c r="P472" s="274"/>
      <c r="Q472" s="274"/>
      <c r="R472" s="274"/>
      <c r="S472" s="274"/>
      <c r="T472" s="274"/>
      <c r="U472" s="274"/>
      <c r="W472" s="274"/>
      <c r="X472" s="274"/>
    </row>
    <row r="473" spans="1:24" ht="15" x14ac:dyDescent="0.2">
      <c r="A473" s="220"/>
      <c r="C473" s="220"/>
      <c r="D473" s="273"/>
      <c r="E473" s="220"/>
      <c r="F473" s="220"/>
      <c r="O473" s="274"/>
      <c r="P473" s="274"/>
      <c r="Q473" s="274"/>
      <c r="R473" s="274"/>
      <c r="S473" s="274"/>
      <c r="T473" s="274"/>
      <c r="U473" s="274"/>
      <c r="W473" s="274"/>
      <c r="X473" s="274"/>
    </row>
    <row r="474" spans="1:24" ht="15" x14ac:dyDescent="0.2">
      <c r="A474" s="220"/>
      <c r="C474" s="220"/>
      <c r="D474" s="273"/>
      <c r="E474" s="220"/>
      <c r="F474" s="220"/>
      <c r="O474" s="274"/>
      <c r="P474" s="274"/>
      <c r="Q474" s="274"/>
      <c r="R474" s="274"/>
      <c r="S474" s="274"/>
      <c r="T474" s="274"/>
      <c r="U474" s="274"/>
      <c r="W474" s="274"/>
      <c r="X474" s="274"/>
    </row>
    <row r="475" spans="1:24" ht="15" x14ac:dyDescent="0.2">
      <c r="C475" s="220"/>
      <c r="D475" s="273"/>
      <c r="O475" s="274"/>
      <c r="P475" s="274"/>
      <c r="Q475" s="274"/>
      <c r="R475" s="274"/>
      <c r="S475" s="274"/>
      <c r="T475" s="274"/>
      <c r="U475" s="274"/>
      <c r="W475" s="274"/>
      <c r="X475" s="274"/>
    </row>
    <row r="476" spans="1:24" ht="15" x14ac:dyDescent="0.2">
      <c r="C476" s="220"/>
      <c r="D476" s="273"/>
      <c r="O476" s="274"/>
      <c r="P476" s="274"/>
      <c r="Q476" s="274"/>
      <c r="R476" s="274"/>
      <c r="S476" s="274"/>
      <c r="T476" s="274"/>
      <c r="U476" s="274"/>
      <c r="W476" s="274"/>
      <c r="X476" s="274"/>
    </row>
    <row r="477" spans="1:24" ht="15" x14ac:dyDescent="0.2">
      <c r="C477" s="220"/>
      <c r="D477" s="273"/>
      <c r="O477" s="274"/>
      <c r="P477" s="274"/>
      <c r="Q477" s="274"/>
      <c r="R477" s="274"/>
      <c r="S477" s="274"/>
      <c r="T477" s="274"/>
      <c r="U477" s="274"/>
      <c r="W477" s="274"/>
      <c r="X477" s="274"/>
    </row>
    <row r="478" spans="1:24" ht="15" x14ac:dyDescent="0.2">
      <c r="C478" s="220"/>
      <c r="D478" s="273"/>
      <c r="O478" s="274"/>
      <c r="P478" s="274"/>
      <c r="Q478" s="274"/>
      <c r="R478" s="274"/>
      <c r="S478" s="274"/>
      <c r="T478" s="274"/>
      <c r="U478" s="274"/>
      <c r="W478" s="274"/>
      <c r="X478" s="274"/>
    </row>
    <row r="479" spans="1:24" ht="15" x14ac:dyDescent="0.2">
      <c r="C479" s="220"/>
      <c r="D479" s="273"/>
      <c r="O479" s="274"/>
      <c r="P479" s="274"/>
      <c r="Q479" s="274"/>
      <c r="R479" s="274"/>
      <c r="S479" s="274"/>
      <c r="T479" s="274"/>
      <c r="U479" s="274"/>
      <c r="W479" s="274"/>
      <c r="X479" s="274"/>
    </row>
    <row r="480" spans="1:24" ht="15" x14ac:dyDescent="0.2">
      <c r="A480" s="220"/>
      <c r="C480" s="220"/>
      <c r="D480" s="273"/>
      <c r="F480" s="220"/>
      <c r="G480" s="220"/>
      <c r="O480" s="274"/>
      <c r="P480" s="274"/>
      <c r="Q480" s="274"/>
      <c r="R480" s="274"/>
      <c r="S480" s="274"/>
      <c r="T480" s="274"/>
      <c r="U480" s="274"/>
      <c r="W480" s="274"/>
      <c r="X480" s="274"/>
    </row>
    <row r="481" spans="1:24" ht="15" x14ac:dyDescent="0.2">
      <c r="A481" s="220"/>
      <c r="C481" s="220"/>
      <c r="D481" s="273"/>
      <c r="F481" s="220"/>
      <c r="G481" s="220"/>
      <c r="O481" s="274"/>
      <c r="P481" s="274"/>
      <c r="Q481" s="274"/>
      <c r="R481" s="274"/>
      <c r="S481" s="274"/>
      <c r="T481" s="274"/>
      <c r="U481" s="274"/>
      <c r="W481" s="274"/>
      <c r="X481" s="274"/>
    </row>
    <row r="482" spans="1:24" ht="15" x14ac:dyDescent="0.2">
      <c r="A482" s="220"/>
      <c r="C482" s="220"/>
      <c r="D482" s="273"/>
      <c r="F482" s="220"/>
      <c r="G482" s="220"/>
      <c r="O482" s="274"/>
      <c r="P482" s="274"/>
      <c r="Q482" s="274"/>
      <c r="R482" s="274"/>
      <c r="S482" s="274"/>
      <c r="T482" s="274"/>
      <c r="U482" s="274"/>
      <c r="W482" s="274"/>
      <c r="X482" s="274"/>
    </row>
    <row r="483" spans="1:24" ht="15" x14ac:dyDescent="0.2">
      <c r="A483" s="220"/>
      <c r="C483" s="220"/>
      <c r="D483" s="273"/>
      <c r="F483" s="220"/>
      <c r="G483" s="220"/>
      <c r="O483" s="274"/>
      <c r="P483" s="274"/>
      <c r="Q483" s="274"/>
      <c r="R483" s="274"/>
      <c r="S483" s="274"/>
      <c r="T483" s="274"/>
      <c r="U483" s="274"/>
      <c r="W483" s="274"/>
      <c r="X483" s="274"/>
    </row>
    <row r="484" spans="1:24" x14ac:dyDescent="0.2">
      <c r="A484" s="220"/>
      <c r="B484" s="221"/>
      <c r="C484" s="221"/>
      <c r="D484" s="220"/>
      <c r="E484" s="220"/>
      <c r="F484" s="220"/>
      <c r="G484" s="220"/>
      <c r="O484" s="274"/>
      <c r="P484" s="274"/>
      <c r="Q484" s="274"/>
      <c r="R484" s="274"/>
      <c r="S484" s="274"/>
      <c r="T484" s="274"/>
      <c r="U484" s="274"/>
      <c r="W484" s="274"/>
      <c r="X484" s="274"/>
    </row>
    <row r="485" spans="1:24" ht="15" x14ac:dyDescent="0.2">
      <c r="A485" s="220"/>
      <c r="C485" s="220"/>
      <c r="D485" s="273"/>
      <c r="F485" s="220"/>
      <c r="G485" s="220"/>
      <c r="O485" s="274"/>
      <c r="P485" s="274"/>
      <c r="Q485" s="274"/>
      <c r="R485" s="274"/>
      <c r="S485" s="274"/>
      <c r="T485" s="274"/>
      <c r="U485" s="274"/>
      <c r="W485" s="274"/>
      <c r="X485" s="274"/>
    </row>
    <row r="486" spans="1:24" ht="15" x14ac:dyDescent="0.2">
      <c r="A486" s="220"/>
      <c r="C486" s="220"/>
      <c r="D486" s="273"/>
      <c r="I486" s="274"/>
      <c r="J486" s="274"/>
      <c r="O486" s="274"/>
      <c r="P486" s="274"/>
      <c r="Q486" s="274"/>
      <c r="R486" s="274"/>
      <c r="S486" s="274"/>
      <c r="T486" s="274"/>
      <c r="U486" s="274"/>
    </row>
    <row r="487" spans="1:24" ht="15" x14ac:dyDescent="0.2">
      <c r="C487" s="220"/>
      <c r="D487" s="273"/>
      <c r="E487" s="220"/>
      <c r="O487" s="274"/>
      <c r="P487" s="274"/>
      <c r="Q487" s="274"/>
      <c r="R487" s="274"/>
      <c r="S487" s="274"/>
      <c r="T487" s="274"/>
      <c r="U487" s="274"/>
      <c r="V487" s="274"/>
    </row>
    <row r="488" spans="1:24" ht="15" x14ac:dyDescent="0.2">
      <c r="C488" s="220"/>
      <c r="D488" s="273"/>
      <c r="E488" s="220"/>
      <c r="O488" s="274"/>
      <c r="P488" s="274"/>
      <c r="Q488" s="274"/>
      <c r="R488" s="274"/>
      <c r="S488" s="274"/>
      <c r="T488" s="274"/>
      <c r="U488" s="274"/>
      <c r="V488" s="274"/>
    </row>
    <row r="489" spans="1:24" ht="15" x14ac:dyDescent="0.2">
      <c r="C489" s="220"/>
      <c r="D489" s="273"/>
      <c r="E489" s="220"/>
      <c r="O489" s="274"/>
      <c r="P489" s="274"/>
      <c r="Q489" s="274"/>
      <c r="R489" s="274"/>
      <c r="S489" s="274"/>
      <c r="T489" s="274"/>
      <c r="U489" s="274"/>
      <c r="V489" s="274"/>
    </row>
    <row r="490" spans="1:24" ht="15" x14ac:dyDescent="0.2">
      <c r="C490" s="220"/>
      <c r="D490" s="273"/>
      <c r="E490" s="220"/>
      <c r="O490" s="274"/>
      <c r="P490" s="274"/>
      <c r="Q490" s="274"/>
      <c r="R490" s="274"/>
      <c r="S490" s="274"/>
      <c r="T490" s="274"/>
      <c r="U490" s="274"/>
      <c r="V490" s="274"/>
    </row>
    <row r="491" spans="1:24" ht="15" x14ac:dyDescent="0.2">
      <c r="C491" s="220"/>
      <c r="D491" s="273"/>
      <c r="E491" s="220"/>
      <c r="O491" s="274"/>
      <c r="P491" s="274"/>
      <c r="Q491" s="274"/>
      <c r="R491" s="274"/>
      <c r="S491" s="274"/>
      <c r="T491" s="274"/>
      <c r="U491" s="274"/>
      <c r="V491" s="274"/>
    </row>
    <row r="492" spans="1:24" ht="15" x14ac:dyDescent="0.2">
      <c r="C492" s="220"/>
      <c r="D492" s="273"/>
      <c r="E492" s="220"/>
      <c r="O492" s="274"/>
      <c r="P492" s="274"/>
      <c r="Q492" s="274"/>
      <c r="R492" s="274"/>
      <c r="S492" s="274"/>
      <c r="T492" s="274"/>
      <c r="U492" s="274"/>
      <c r="V492" s="274"/>
    </row>
    <row r="493" spans="1:24" ht="15" x14ac:dyDescent="0.2">
      <c r="C493" s="220"/>
      <c r="D493" s="273"/>
      <c r="E493" s="220"/>
      <c r="O493" s="274"/>
      <c r="P493" s="274"/>
      <c r="Q493" s="274"/>
      <c r="R493" s="274"/>
      <c r="S493" s="274"/>
      <c r="T493" s="274"/>
      <c r="U493" s="274"/>
      <c r="V493" s="274"/>
    </row>
    <row r="494" spans="1:24" ht="15" x14ac:dyDescent="0.2">
      <c r="C494" s="220"/>
      <c r="D494" s="273"/>
      <c r="E494" s="220"/>
      <c r="O494" s="274"/>
      <c r="P494" s="274"/>
      <c r="Q494" s="274"/>
      <c r="R494" s="274"/>
      <c r="S494" s="274"/>
      <c r="T494" s="274"/>
      <c r="U494" s="274"/>
      <c r="V494" s="274"/>
    </row>
    <row r="495" spans="1:24" ht="15" x14ac:dyDescent="0.2">
      <c r="C495" s="220"/>
      <c r="D495" s="273"/>
      <c r="E495" s="220"/>
      <c r="O495" s="274"/>
      <c r="P495" s="274"/>
      <c r="Q495" s="274"/>
      <c r="R495" s="274"/>
      <c r="S495" s="274"/>
      <c r="T495" s="274"/>
      <c r="U495" s="274"/>
      <c r="V495" s="274"/>
    </row>
    <row r="496" spans="1:24" ht="15" x14ac:dyDescent="0.2">
      <c r="C496" s="220"/>
      <c r="D496" s="273"/>
      <c r="E496" s="220"/>
      <c r="O496" s="274"/>
      <c r="P496" s="274"/>
      <c r="Q496" s="274"/>
      <c r="R496" s="274"/>
      <c r="S496" s="274"/>
      <c r="T496" s="274"/>
      <c r="U496" s="274"/>
      <c r="V496" s="274"/>
    </row>
    <row r="497" spans="3:22" ht="15" x14ac:dyDescent="0.2">
      <c r="C497" s="220"/>
      <c r="D497" s="273"/>
      <c r="E497" s="220"/>
      <c r="O497" s="274"/>
      <c r="P497" s="274"/>
      <c r="Q497" s="274"/>
      <c r="R497" s="274"/>
      <c r="S497" s="274"/>
      <c r="T497" s="274"/>
      <c r="U497" s="274"/>
      <c r="V497" s="274"/>
    </row>
    <row r="498" spans="3:22" ht="15" x14ac:dyDescent="0.2">
      <c r="C498" s="220"/>
      <c r="D498" s="273"/>
      <c r="E498" s="220"/>
      <c r="O498" s="274"/>
      <c r="P498" s="274"/>
      <c r="Q498" s="274"/>
      <c r="R498" s="274"/>
      <c r="S498" s="274"/>
      <c r="T498" s="274"/>
      <c r="U498" s="274"/>
      <c r="V498" s="274"/>
    </row>
    <row r="499" spans="3:22" ht="15" x14ac:dyDescent="0.2">
      <c r="C499" s="220"/>
      <c r="D499" s="273"/>
      <c r="E499" s="220"/>
      <c r="O499" s="274"/>
      <c r="P499" s="274"/>
      <c r="Q499" s="274"/>
      <c r="R499" s="274"/>
      <c r="S499" s="274"/>
      <c r="T499" s="274"/>
      <c r="U499" s="274"/>
      <c r="V499" s="274"/>
    </row>
    <row r="500" spans="3:22" ht="15" x14ac:dyDescent="0.2">
      <c r="C500" s="220"/>
      <c r="D500" s="273"/>
      <c r="E500" s="220"/>
      <c r="O500" s="274"/>
      <c r="P500" s="274"/>
      <c r="Q500" s="274"/>
      <c r="R500" s="274"/>
      <c r="S500" s="274"/>
      <c r="T500" s="274"/>
      <c r="U500" s="274"/>
      <c r="V500" s="274"/>
    </row>
    <row r="501" spans="3:22" ht="15" x14ac:dyDescent="0.2">
      <c r="C501" s="220"/>
      <c r="D501" s="273"/>
      <c r="E501" s="220"/>
      <c r="O501" s="274"/>
      <c r="P501" s="274"/>
      <c r="Q501" s="274"/>
      <c r="R501" s="274"/>
      <c r="S501" s="274"/>
      <c r="T501" s="274"/>
      <c r="U501" s="274"/>
      <c r="V501" s="274"/>
    </row>
    <row r="502" spans="3:22" ht="15" x14ac:dyDescent="0.2">
      <c r="C502" s="220"/>
      <c r="D502" s="273"/>
      <c r="E502" s="220"/>
      <c r="O502" s="274"/>
      <c r="P502" s="274"/>
      <c r="Q502" s="274"/>
      <c r="R502" s="274"/>
      <c r="S502" s="274"/>
      <c r="T502" s="274"/>
      <c r="U502" s="274"/>
      <c r="V502" s="274"/>
    </row>
    <row r="503" spans="3:22" ht="15" x14ac:dyDescent="0.2">
      <c r="C503" s="220"/>
      <c r="D503" s="273"/>
      <c r="E503" s="220"/>
      <c r="O503" s="274"/>
      <c r="P503" s="274"/>
      <c r="Q503" s="274"/>
      <c r="R503" s="274"/>
      <c r="S503" s="274"/>
      <c r="T503" s="274"/>
      <c r="U503" s="274"/>
      <c r="V503" s="274"/>
    </row>
    <row r="504" spans="3:22" ht="15" x14ac:dyDescent="0.2">
      <c r="C504" s="220"/>
      <c r="D504" s="273"/>
      <c r="E504" s="220"/>
      <c r="O504" s="274"/>
      <c r="P504" s="274"/>
      <c r="Q504" s="274"/>
      <c r="R504" s="274"/>
      <c r="S504" s="274"/>
      <c r="T504" s="274"/>
      <c r="U504" s="274"/>
      <c r="V504" s="274"/>
    </row>
    <row r="505" spans="3:22" ht="15" x14ac:dyDescent="0.2">
      <c r="C505" s="220"/>
      <c r="D505" s="273"/>
      <c r="E505" s="220"/>
      <c r="O505" s="274"/>
      <c r="P505" s="274"/>
      <c r="Q505" s="274"/>
      <c r="R505" s="274"/>
      <c r="S505" s="274"/>
      <c r="T505" s="274"/>
      <c r="U505" s="274"/>
      <c r="V505" s="274"/>
    </row>
    <row r="506" spans="3:22" ht="15" x14ac:dyDescent="0.2">
      <c r="C506" s="220"/>
      <c r="D506" s="273"/>
      <c r="E506" s="220"/>
      <c r="O506" s="274"/>
      <c r="P506" s="274"/>
      <c r="Q506" s="274"/>
      <c r="R506" s="274"/>
      <c r="S506" s="274"/>
      <c r="T506" s="274"/>
      <c r="U506" s="274"/>
      <c r="V506" s="274"/>
    </row>
    <row r="507" spans="3:22" ht="15" x14ac:dyDescent="0.2">
      <c r="C507" s="220"/>
      <c r="D507" s="273"/>
      <c r="E507" s="220"/>
      <c r="O507" s="274"/>
      <c r="P507" s="274"/>
      <c r="Q507" s="274"/>
      <c r="R507" s="274"/>
      <c r="S507" s="274"/>
      <c r="T507" s="274"/>
      <c r="U507" s="274"/>
      <c r="V507" s="274"/>
    </row>
    <row r="508" spans="3:22" ht="15" x14ac:dyDescent="0.2">
      <c r="C508" s="220"/>
      <c r="D508" s="273"/>
      <c r="E508" s="220"/>
      <c r="O508" s="274"/>
      <c r="P508" s="274"/>
      <c r="Q508" s="274"/>
      <c r="R508" s="274"/>
      <c r="S508" s="274"/>
      <c r="T508" s="274"/>
      <c r="U508" s="274"/>
      <c r="V508" s="274"/>
    </row>
    <row r="509" spans="3:22" ht="15" x14ac:dyDescent="0.2">
      <c r="C509" s="220"/>
      <c r="D509" s="273"/>
      <c r="E509" s="220"/>
      <c r="O509" s="274"/>
      <c r="P509" s="274"/>
      <c r="Q509" s="274"/>
      <c r="R509" s="274"/>
      <c r="S509" s="274"/>
      <c r="T509" s="274"/>
      <c r="U509" s="274"/>
      <c r="V509" s="274"/>
    </row>
    <row r="510" spans="3:22" ht="15" x14ac:dyDescent="0.2">
      <c r="C510" s="220"/>
      <c r="D510" s="273"/>
      <c r="E510" s="220"/>
      <c r="O510" s="274"/>
      <c r="P510" s="274"/>
      <c r="Q510" s="274"/>
      <c r="R510" s="274"/>
      <c r="S510" s="274"/>
      <c r="T510" s="274"/>
      <c r="U510" s="274"/>
      <c r="V510" s="274"/>
    </row>
    <row r="511" spans="3:22" ht="15" x14ac:dyDescent="0.2">
      <c r="C511" s="220"/>
      <c r="D511" s="273"/>
      <c r="E511" s="220"/>
      <c r="O511" s="274"/>
      <c r="P511" s="274"/>
      <c r="Q511" s="274"/>
      <c r="R511" s="274"/>
      <c r="S511" s="274"/>
      <c r="T511" s="274"/>
      <c r="U511" s="274"/>
      <c r="V511" s="274"/>
    </row>
    <row r="512" spans="3:22" ht="15" x14ac:dyDescent="0.2">
      <c r="C512" s="220"/>
      <c r="D512" s="273"/>
      <c r="E512" s="220"/>
      <c r="O512" s="274"/>
      <c r="P512" s="274"/>
      <c r="Q512" s="274"/>
      <c r="R512" s="274"/>
      <c r="S512" s="274"/>
      <c r="T512" s="274"/>
      <c r="U512" s="274"/>
      <c r="V512" s="274"/>
    </row>
    <row r="513" spans="3:22" ht="15" x14ac:dyDescent="0.2">
      <c r="C513" s="220"/>
      <c r="D513" s="273"/>
      <c r="E513" s="220"/>
      <c r="O513" s="274"/>
      <c r="P513" s="274"/>
      <c r="Q513" s="274"/>
      <c r="R513" s="274"/>
      <c r="S513" s="274"/>
      <c r="T513" s="274"/>
      <c r="U513" s="274"/>
      <c r="V513" s="274"/>
    </row>
    <row r="514" spans="3:22" ht="15" x14ac:dyDescent="0.2">
      <c r="C514" s="220"/>
      <c r="D514" s="273"/>
      <c r="E514" s="220"/>
      <c r="O514" s="274"/>
      <c r="P514" s="274"/>
      <c r="Q514" s="274"/>
      <c r="R514" s="274"/>
      <c r="S514" s="274"/>
      <c r="T514" s="274"/>
      <c r="U514" s="274"/>
      <c r="V514" s="274"/>
    </row>
    <row r="515" spans="3:22" ht="15" x14ac:dyDescent="0.2">
      <c r="C515" s="220"/>
      <c r="D515" s="273"/>
      <c r="E515" s="220"/>
      <c r="O515" s="274"/>
      <c r="P515" s="274"/>
      <c r="Q515" s="274"/>
      <c r="R515" s="274"/>
      <c r="S515" s="274"/>
      <c r="T515" s="274"/>
      <c r="U515" s="274"/>
      <c r="V515" s="274"/>
    </row>
    <row r="516" spans="3:22" ht="15" x14ac:dyDescent="0.2">
      <c r="C516" s="220"/>
      <c r="D516" s="273"/>
      <c r="E516" s="220"/>
      <c r="O516" s="274"/>
      <c r="P516" s="274"/>
      <c r="Q516" s="274"/>
      <c r="R516" s="274"/>
      <c r="S516" s="274"/>
      <c r="T516" s="274"/>
      <c r="U516" s="274"/>
      <c r="V516" s="274"/>
    </row>
    <row r="517" spans="3:22" ht="15" x14ac:dyDescent="0.2">
      <c r="C517" s="220"/>
      <c r="D517" s="273"/>
      <c r="E517" s="220"/>
      <c r="O517" s="274"/>
      <c r="P517" s="274"/>
      <c r="Q517" s="274"/>
      <c r="R517" s="274"/>
      <c r="S517" s="274"/>
      <c r="T517" s="274"/>
      <c r="U517" s="274"/>
      <c r="V517" s="274"/>
    </row>
    <row r="518" spans="3:22" ht="15" x14ac:dyDescent="0.2">
      <c r="C518" s="220"/>
      <c r="D518" s="273"/>
      <c r="E518" s="220"/>
      <c r="O518" s="274"/>
      <c r="P518" s="274"/>
      <c r="Q518" s="274"/>
      <c r="R518" s="274"/>
      <c r="S518" s="274"/>
      <c r="T518" s="274"/>
      <c r="U518" s="274"/>
      <c r="V518" s="274"/>
    </row>
    <row r="519" spans="3:22" ht="15" x14ac:dyDescent="0.2">
      <c r="C519" s="220"/>
      <c r="D519" s="273"/>
      <c r="E519" s="220"/>
      <c r="O519" s="274"/>
      <c r="P519" s="274"/>
      <c r="Q519" s="274"/>
      <c r="R519" s="274"/>
      <c r="S519" s="274"/>
      <c r="T519" s="274"/>
      <c r="U519" s="274"/>
      <c r="V519" s="274"/>
    </row>
    <row r="520" spans="3:22" ht="15" x14ac:dyDescent="0.2">
      <c r="C520" s="220"/>
      <c r="D520" s="273"/>
      <c r="E520" s="220"/>
      <c r="O520" s="274"/>
      <c r="P520" s="274"/>
      <c r="Q520" s="274"/>
      <c r="R520" s="274"/>
      <c r="S520" s="274"/>
      <c r="T520" s="274"/>
      <c r="U520" s="274"/>
      <c r="V520" s="274"/>
    </row>
    <row r="521" spans="3:22" ht="15" x14ac:dyDescent="0.2">
      <c r="C521" s="220"/>
      <c r="D521" s="273"/>
      <c r="E521" s="220"/>
      <c r="O521" s="274"/>
      <c r="P521" s="274"/>
      <c r="Q521" s="274"/>
      <c r="R521" s="274"/>
      <c r="S521" s="274"/>
      <c r="T521" s="274"/>
      <c r="U521" s="274"/>
      <c r="V521" s="274"/>
    </row>
    <row r="522" spans="3:22" ht="15" x14ac:dyDescent="0.2">
      <c r="C522" s="220"/>
      <c r="D522" s="273"/>
      <c r="E522" s="220"/>
      <c r="O522" s="274"/>
      <c r="P522" s="274"/>
      <c r="Q522" s="274"/>
      <c r="R522" s="274"/>
      <c r="S522" s="274"/>
      <c r="T522" s="274"/>
      <c r="U522" s="274"/>
      <c r="V522" s="274"/>
    </row>
    <row r="523" spans="3:22" ht="15" x14ac:dyDescent="0.2">
      <c r="C523" s="220"/>
      <c r="D523" s="273"/>
      <c r="E523" s="220"/>
      <c r="O523" s="274"/>
      <c r="P523" s="274"/>
      <c r="Q523" s="274"/>
      <c r="R523" s="274"/>
      <c r="S523" s="274"/>
      <c r="T523" s="274"/>
      <c r="U523" s="274"/>
      <c r="V523" s="274"/>
    </row>
    <row r="524" spans="3:22" ht="15" x14ac:dyDescent="0.2">
      <c r="C524" s="220"/>
      <c r="D524" s="273"/>
      <c r="E524" s="220"/>
      <c r="O524" s="274"/>
      <c r="P524" s="274"/>
      <c r="Q524" s="274"/>
      <c r="R524" s="274"/>
      <c r="S524" s="274"/>
      <c r="T524" s="274"/>
      <c r="U524" s="274"/>
      <c r="V524" s="274"/>
    </row>
    <row r="525" spans="3:22" ht="15" x14ac:dyDescent="0.2">
      <c r="C525" s="220"/>
      <c r="D525" s="273"/>
      <c r="E525" s="220"/>
      <c r="O525" s="274"/>
      <c r="P525" s="274"/>
      <c r="Q525" s="274"/>
      <c r="R525" s="274"/>
      <c r="S525" s="274"/>
      <c r="T525" s="274"/>
      <c r="U525" s="274"/>
      <c r="V525" s="274"/>
    </row>
    <row r="526" spans="3:22" ht="15" x14ac:dyDescent="0.2">
      <c r="C526" s="220"/>
      <c r="D526" s="273"/>
      <c r="E526" s="220"/>
      <c r="O526" s="274"/>
      <c r="P526" s="274"/>
      <c r="Q526" s="274"/>
      <c r="R526" s="274"/>
      <c r="S526" s="274"/>
      <c r="T526" s="274"/>
      <c r="U526" s="274"/>
      <c r="V526" s="274"/>
    </row>
    <row r="527" spans="3:22" ht="15" x14ac:dyDescent="0.2">
      <c r="C527" s="220"/>
      <c r="D527" s="273"/>
      <c r="E527" s="220"/>
      <c r="O527" s="274"/>
      <c r="P527" s="274"/>
      <c r="Q527" s="274"/>
      <c r="R527" s="274"/>
      <c r="S527" s="274"/>
      <c r="T527" s="274"/>
      <c r="U527" s="274"/>
      <c r="V527" s="274"/>
    </row>
    <row r="528" spans="3:22" ht="15" x14ac:dyDescent="0.2">
      <c r="C528" s="220"/>
      <c r="D528" s="273"/>
      <c r="E528" s="220"/>
      <c r="O528" s="274"/>
      <c r="P528" s="274"/>
      <c r="Q528" s="274"/>
      <c r="R528" s="274"/>
      <c r="S528" s="274"/>
      <c r="T528" s="274"/>
      <c r="U528" s="274"/>
      <c r="V528" s="274"/>
    </row>
    <row r="529" spans="3:22" ht="15" x14ac:dyDescent="0.2">
      <c r="C529" s="220"/>
      <c r="D529" s="273"/>
      <c r="E529" s="220"/>
      <c r="O529" s="274"/>
      <c r="P529" s="274"/>
      <c r="Q529" s="274"/>
      <c r="R529" s="274"/>
      <c r="S529" s="274"/>
      <c r="T529" s="274"/>
      <c r="U529" s="274"/>
      <c r="V529" s="274"/>
    </row>
    <row r="530" spans="3:22" ht="15" x14ac:dyDescent="0.2">
      <c r="C530" s="220"/>
      <c r="D530" s="273"/>
      <c r="E530" s="220"/>
      <c r="O530" s="274"/>
      <c r="P530" s="274"/>
      <c r="Q530" s="274"/>
      <c r="R530" s="274"/>
      <c r="S530" s="274"/>
      <c r="T530" s="274"/>
      <c r="U530" s="274"/>
      <c r="V530" s="274"/>
    </row>
    <row r="531" spans="3:22" ht="15" x14ac:dyDescent="0.2">
      <c r="C531" s="220"/>
      <c r="D531" s="273"/>
      <c r="E531" s="220"/>
      <c r="O531" s="274"/>
      <c r="P531" s="274"/>
      <c r="Q531" s="274"/>
      <c r="R531" s="274"/>
      <c r="S531" s="274"/>
      <c r="T531" s="274"/>
      <c r="U531" s="274"/>
      <c r="V531" s="274"/>
    </row>
    <row r="532" spans="3:22" ht="15" x14ac:dyDescent="0.2">
      <c r="C532" s="220"/>
      <c r="D532" s="273"/>
      <c r="E532" s="220"/>
      <c r="O532" s="274"/>
      <c r="P532" s="274"/>
      <c r="Q532" s="274"/>
      <c r="R532" s="274"/>
      <c r="S532" s="274"/>
      <c r="T532" s="274"/>
      <c r="U532" s="274"/>
      <c r="V532" s="274"/>
    </row>
    <row r="533" spans="3:22" ht="15" x14ac:dyDescent="0.2">
      <c r="C533" s="220"/>
      <c r="D533" s="273"/>
      <c r="E533" s="220"/>
      <c r="O533" s="274"/>
      <c r="P533" s="274"/>
      <c r="Q533" s="274"/>
      <c r="R533" s="274"/>
      <c r="S533" s="274"/>
      <c r="T533" s="274"/>
      <c r="U533" s="274"/>
      <c r="V533" s="274"/>
    </row>
    <row r="534" spans="3:22" ht="15" x14ac:dyDescent="0.2">
      <c r="C534" s="220"/>
      <c r="D534" s="273"/>
      <c r="E534" s="220"/>
      <c r="O534" s="274"/>
      <c r="P534" s="274"/>
      <c r="Q534" s="274"/>
      <c r="R534" s="274"/>
      <c r="S534" s="274"/>
      <c r="T534" s="274"/>
      <c r="U534" s="274"/>
      <c r="V534" s="274"/>
    </row>
    <row r="535" spans="3:22" ht="15" x14ac:dyDescent="0.2">
      <c r="C535" s="220"/>
      <c r="D535" s="273"/>
      <c r="E535" s="220"/>
      <c r="O535" s="274"/>
      <c r="P535" s="274"/>
      <c r="Q535" s="274"/>
      <c r="R535" s="274"/>
      <c r="S535" s="274"/>
      <c r="T535" s="274"/>
      <c r="U535" s="274"/>
      <c r="V535" s="274"/>
    </row>
    <row r="536" spans="3:22" ht="15" x14ac:dyDescent="0.2">
      <c r="C536" s="220"/>
      <c r="D536" s="273"/>
      <c r="E536" s="220"/>
      <c r="O536" s="274"/>
      <c r="P536" s="274"/>
      <c r="Q536" s="274"/>
      <c r="R536" s="274"/>
      <c r="S536" s="274"/>
      <c r="T536" s="274"/>
      <c r="U536" s="274"/>
      <c r="V536" s="274"/>
    </row>
    <row r="537" spans="3:22" ht="15" x14ac:dyDescent="0.2">
      <c r="C537" s="220"/>
      <c r="D537" s="273"/>
      <c r="E537" s="220"/>
      <c r="O537" s="274"/>
      <c r="P537" s="274"/>
      <c r="Q537" s="274"/>
      <c r="R537" s="274"/>
      <c r="S537" s="274"/>
      <c r="T537" s="274"/>
      <c r="U537" s="274"/>
      <c r="V537" s="274"/>
    </row>
    <row r="538" spans="3:22" ht="15" x14ac:dyDescent="0.2">
      <c r="C538" s="220"/>
      <c r="D538" s="273"/>
      <c r="E538" s="220"/>
      <c r="O538" s="274"/>
      <c r="P538" s="274"/>
      <c r="Q538" s="274"/>
      <c r="R538" s="274"/>
      <c r="S538" s="274"/>
      <c r="T538" s="274"/>
      <c r="U538" s="274"/>
      <c r="V538" s="274"/>
    </row>
    <row r="539" spans="3:22" ht="15" x14ac:dyDescent="0.2">
      <c r="C539" s="220"/>
      <c r="D539" s="273"/>
      <c r="E539" s="220"/>
      <c r="O539" s="274"/>
      <c r="P539" s="274"/>
      <c r="Q539" s="274"/>
      <c r="R539" s="274"/>
      <c r="S539" s="274"/>
      <c r="T539" s="274"/>
      <c r="U539" s="274"/>
      <c r="V539" s="274"/>
    </row>
    <row r="540" spans="3:22" ht="15" x14ac:dyDescent="0.2">
      <c r="C540" s="220"/>
      <c r="D540" s="273"/>
      <c r="E540" s="220"/>
      <c r="O540" s="274"/>
      <c r="P540" s="274"/>
      <c r="Q540" s="274"/>
      <c r="R540" s="274"/>
      <c r="S540" s="274"/>
      <c r="T540" s="274"/>
      <c r="U540" s="274"/>
      <c r="V540" s="274"/>
    </row>
    <row r="541" spans="3:22" ht="15" x14ac:dyDescent="0.2">
      <c r="C541" s="220"/>
      <c r="D541" s="273"/>
      <c r="E541" s="220"/>
      <c r="O541" s="274"/>
      <c r="P541" s="274"/>
      <c r="Q541" s="274"/>
      <c r="R541" s="274"/>
      <c r="S541" s="274"/>
      <c r="T541" s="274"/>
      <c r="U541" s="274"/>
      <c r="V541" s="274"/>
    </row>
    <row r="542" spans="3:22" ht="15" x14ac:dyDescent="0.2">
      <c r="C542" s="220"/>
      <c r="D542" s="273"/>
      <c r="E542" s="220"/>
      <c r="O542" s="274"/>
      <c r="P542" s="274"/>
      <c r="Q542" s="274"/>
      <c r="R542" s="274"/>
      <c r="S542" s="274"/>
      <c r="T542" s="274"/>
      <c r="U542" s="274"/>
      <c r="V542" s="274"/>
    </row>
    <row r="543" spans="3:22" ht="15" x14ac:dyDescent="0.2">
      <c r="C543" s="220"/>
      <c r="D543" s="273"/>
      <c r="E543" s="220"/>
      <c r="O543" s="274"/>
      <c r="P543" s="274"/>
      <c r="Q543" s="274"/>
      <c r="R543" s="274"/>
      <c r="S543" s="274"/>
      <c r="T543" s="274"/>
      <c r="U543" s="274"/>
      <c r="V543" s="274"/>
    </row>
    <row r="544" spans="3:22" ht="15" x14ac:dyDescent="0.2">
      <c r="C544" s="220"/>
      <c r="D544" s="273"/>
      <c r="E544" s="220"/>
      <c r="O544" s="274"/>
      <c r="P544" s="274"/>
      <c r="Q544" s="274"/>
      <c r="R544" s="274"/>
      <c r="S544" s="274"/>
      <c r="T544" s="274"/>
      <c r="U544" s="274"/>
      <c r="V544" s="274"/>
    </row>
    <row r="545" spans="3:22" ht="15" x14ac:dyDescent="0.2">
      <c r="C545" s="220"/>
      <c r="D545" s="273"/>
      <c r="E545" s="220"/>
      <c r="O545" s="274"/>
      <c r="P545" s="274"/>
      <c r="Q545" s="274"/>
      <c r="R545" s="274"/>
      <c r="S545" s="274"/>
      <c r="T545" s="274"/>
      <c r="U545" s="274"/>
      <c r="V545" s="274"/>
    </row>
    <row r="546" spans="3:22" ht="15" x14ac:dyDescent="0.2">
      <c r="C546" s="220"/>
      <c r="D546" s="273"/>
      <c r="E546" s="220"/>
      <c r="O546" s="274"/>
      <c r="P546" s="274"/>
      <c r="Q546" s="274"/>
      <c r="R546" s="274"/>
      <c r="S546" s="274"/>
      <c r="T546" s="274"/>
      <c r="U546" s="274"/>
      <c r="V546" s="274"/>
    </row>
    <row r="547" spans="3:22" ht="15" x14ac:dyDescent="0.2">
      <c r="C547" s="220"/>
      <c r="D547" s="273"/>
      <c r="E547" s="220"/>
      <c r="O547" s="274"/>
      <c r="P547" s="274"/>
      <c r="Q547" s="274"/>
      <c r="R547" s="274"/>
      <c r="S547" s="274"/>
      <c r="T547" s="274"/>
      <c r="U547" s="274"/>
      <c r="V547" s="274"/>
    </row>
    <row r="548" spans="3:22" ht="15" x14ac:dyDescent="0.2">
      <c r="C548" s="220"/>
      <c r="D548" s="273"/>
      <c r="E548" s="220"/>
      <c r="O548" s="274"/>
      <c r="P548" s="274"/>
      <c r="Q548" s="274"/>
      <c r="R548" s="274"/>
      <c r="S548" s="274"/>
      <c r="T548" s="274"/>
      <c r="U548" s="274"/>
      <c r="V548" s="274"/>
    </row>
    <row r="549" spans="3:22" ht="15" x14ac:dyDescent="0.2">
      <c r="C549" s="220"/>
      <c r="D549" s="273"/>
      <c r="E549" s="220"/>
      <c r="O549" s="274"/>
      <c r="P549" s="274"/>
      <c r="Q549" s="274"/>
      <c r="R549" s="274"/>
      <c r="S549" s="274"/>
      <c r="T549" s="274"/>
      <c r="U549" s="274"/>
      <c r="V549" s="274"/>
    </row>
    <row r="550" spans="3:22" ht="15" x14ac:dyDescent="0.2">
      <c r="C550" s="220"/>
      <c r="D550" s="273"/>
      <c r="E550" s="220"/>
      <c r="O550" s="274"/>
      <c r="P550" s="274"/>
      <c r="Q550" s="274"/>
      <c r="R550" s="274"/>
      <c r="S550" s="274"/>
      <c r="T550" s="274"/>
      <c r="U550" s="274"/>
      <c r="V550" s="274"/>
    </row>
    <row r="551" spans="3:22" ht="15" x14ac:dyDescent="0.2">
      <c r="C551" s="220"/>
      <c r="D551" s="273"/>
      <c r="E551" s="220"/>
      <c r="O551" s="274"/>
      <c r="P551" s="274"/>
      <c r="Q551" s="274"/>
      <c r="R551" s="274"/>
      <c r="S551" s="274"/>
      <c r="T551" s="274"/>
      <c r="U551" s="274"/>
      <c r="V551" s="274"/>
    </row>
    <row r="552" spans="3:22" ht="15" x14ac:dyDescent="0.2">
      <c r="C552" s="220"/>
      <c r="D552" s="273"/>
      <c r="E552" s="220"/>
      <c r="O552" s="274"/>
      <c r="P552" s="274"/>
      <c r="Q552" s="274"/>
      <c r="R552" s="274"/>
      <c r="S552" s="274"/>
      <c r="T552" s="274"/>
      <c r="U552" s="274"/>
      <c r="V552" s="274"/>
    </row>
    <row r="553" spans="3:22" ht="15" x14ac:dyDescent="0.2">
      <c r="C553" s="220"/>
      <c r="D553" s="273"/>
      <c r="E553" s="220"/>
      <c r="O553" s="274"/>
      <c r="P553" s="274"/>
      <c r="Q553" s="274"/>
      <c r="R553" s="274"/>
      <c r="S553" s="274"/>
      <c r="T553" s="274"/>
      <c r="U553" s="274"/>
      <c r="V553" s="274"/>
    </row>
    <row r="554" spans="3:22" ht="15" x14ac:dyDescent="0.2">
      <c r="C554" s="220"/>
      <c r="D554" s="273"/>
      <c r="E554" s="220"/>
      <c r="O554" s="274"/>
      <c r="P554" s="274"/>
      <c r="Q554" s="274"/>
      <c r="R554" s="274"/>
      <c r="S554" s="274"/>
      <c r="T554" s="274"/>
      <c r="U554" s="274"/>
      <c r="V554" s="274"/>
    </row>
    <row r="555" spans="3:22" ht="15" x14ac:dyDescent="0.2">
      <c r="C555" s="220"/>
      <c r="D555" s="273"/>
      <c r="E555" s="220"/>
      <c r="O555" s="274"/>
      <c r="P555" s="274"/>
      <c r="Q555" s="274"/>
      <c r="R555" s="274"/>
      <c r="S555" s="274"/>
      <c r="T555" s="274"/>
      <c r="U555" s="274"/>
      <c r="V555" s="274"/>
    </row>
    <row r="556" spans="3:22" ht="15" x14ac:dyDescent="0.2">
      <c r="C556" s="220"/>
      <c r="D556" s="273"/>
      <c r="E556" s="220"/>
      <c r="O556" s="274"/>
      <c r="P556" s="274"/>
      <c r="Q556" s="274"/>
      <c r="R556" s="274"/>
      <c r="S556" s="274"/>
      <c r="T556" s="274"/>
      <c r="U556" s="274"/>
      <c r="V556" s="274"/>
    </row>
    <row r="557" spans="3:22" ht="15" x14ac:dyDescent="0.2">
      <c r="C557" s="220"/>
      <c r="D557" s="273"/>
      <c r="E557" s="220"/>
      <c r="O557" s="274"/>
      <c r="P557" s="274"/>
      <c r="Q557" s="274"/>
      <c r="R557" s="274"/>
      <c r="S557" s="274"/>
      <c r="T557" s="274"/>
      <c r="U557" s="274"/>
      <c r="V557" s="274"/>
    </row>
    <row r="558" spans="3:22" ht="15" x14ac:dyDescent="0.2">
      <c r="C558" s="220"/>
      <c r="D558" s="273"/>
      <c r="E558" s="220"/>
      <c r="O558" s="274"/>
      <c r="P558" s="274"/>
      <c r="Q558" s="274"/>
      <c r="R558" s="274"/>
      <c r="S558" s="274"/>
      <c r="T558" s="274"/>
      <c r="U558" s="274"/>
      <c r="V558" s="274"/>
    </row>
    <row r="559" spans="3:22" ht="15" x14ac:dyDescent="0.2">
      <c r="C559" s="220"/>
      <c r="D559" s="273"/>
      <c r="E559" s="220"/>
      <c r="O559" s="274"/>
      <c r="P559" s="274"/>
      <c r="Q559" s="274"/>
      <c r="R559" s="274"/>
      <c r="S559" s="274"/>
      <c r="T559" s="274"/>
      <c r="U559" s="274"/>
      <c r="V559" s="274"/>
    </row>
    <row r="560" spans="3:22" ht="15" x14ac:dyDescent="0.2">
      <c r="C560" s="220"/>
      <c r="D560" s="273"/>
      <c r="E560" s="220"/>
      <c r="O560" s="274"/>
      <c r="P560" s="274"/>
      <c r="Q560" s="274"/>
      <c r="R560" s="274"/>
      <c r="S560" s="274"/>
      <c r="T560" s="274"/>
      <c r="U560" s="274"/>
      <c r="V560" s="274"/>
    </row>
    <row r="561" spans="3:22" ht="15" x14ac:dyDescent="0.2">
      <c r="C561" s="220"/>
      <c r="D561" s="273"/>
      <c r="E561" s="220"/>
      <c r="O561" s="274"/>
      <c r="P561" s="274"/>
      <c r="Q561" s="274"/>
      <c r="R561" s="274"/>
      <c r="S561" s="274"/>
      <c r="T561" s="274"/>
      <c r="U561" s="274"/>
      <c r="V561" s="274"/>
    </row>
    <row r="562" spans="3:22" ht="15" x14ac:dyDescent="0.2">
      <c r="C562" s="220"/>
      <c r="D562" s="273"/>
      <c r="E562" s="220"/>
      <c r="O562" s="274"/>
      <c r="P562" s="274"/>
      <c r="Q562" s="274"/>
      <c r="R562" s="274"/>
      <c r="S562" s="274"/>
      <c r="T562" s="274"/>
      <c r="U562" s="274"/>
      <c r="V562" s="274"/>
    </row>
    <row r="563" spans="3:22" ht="15" x14ac:dyDescent="0.2">
      <c r="C563" s="220"/>
      <c r="D563" s="273"/>
      <c r="E563" s="220"/>
      <c r="O563" s="274"/>
      <c r="P563" s="274"/>
      <c r="Q563" s="274"/>
      <c r="R563" s="274"/>
      <c r="S563" s="274"/>
      <c r="T563" s="274"/>
      <c r="U563" s="274"/>
      <c r="V563" s="274"/>
    </row>
    <row r="564" spans="3:22" ht="15" x14ac:dyDescent="0.2">
      <c r="C564" s="220"/>
      <c r="D564" s="273"/>
      <c r="E564" s="220"/>
      <c r="O564" s="274"/>
      <c r="P564" s="274"/>
      <c r="Q564" s="274"/>
      <c r="R564" s="274"/>
      <c r="S564" s="274"/>
      <c r="T564" s="274"/>
      <c r="U564" s="274"/>
      <c r="V564" s="274"/>
    </row>
    <row r="565" spans="3:22" ht="15" x14ac:dyDescent="0.2">
      <c r="C565" s="220"/>
      <c r="D565" s="273"/>
      <c r="E565" s="220"/>
      <c r="O565" s="274"/>
      <c r="P565" s="274"/>
      <c r="Q565" s="274"/>
      <c r="R565" s="274"/>
      <c r="S565" s="274"/>
      <c r="T565" s="274"/>
      <c r="U565" s="274"/>
      <c r="V565" s="274"/>
    </row>
    <row r="566" spans="3:22" ht="15" x14ac:dyDescent="0.2">
      <c r="C566" s="220"/>
      <c r="D566" s="273"/>
      <c r="E566" s="220"/>
      <c r="O566" s="274"/>
      <c r="P566" s="274"/>
      <c r="Q566" s="274"/>
      <c r="R566" s="274"/>
      <c r="S566" s="274"/>
      <c r="T566" s="274"/>
      <c r="U566" s="274"/>
      <c r="V566" s="274"/>
    </row>
    <row r="567" spans="3:22" ht="15" x14ac:dyDescent="0.2">
      <c r="C567" s="220"/>
      <c r="D567" s="273"/>
      <c r="E567" s="220"/>
      <c r="O567" s="274"/>
      <c r="P567" s="274"/>
      <c r="Q567" s="274"/>
      <c r="R567" s="274"/>
      <c r="S567" s="274"/>
      <c r="T567" s="274"/>
      <c r="U567" s="274"/>
      <c r="V567" s="274"/>
    </row>
    <row r="568" spans="3:22" ht="15" x14ac:dyDescent="0.2">
      <c r="C568" s="220"/>
      <c r="D568" s="273"/>
      <c r="E568" s="220"/>
      <c r="O568" s="274"/>
      <c r="P568" s="274"/>
      <c r="Q568" s="274"/>
      <c r="R568" s="274"/>
      <c r="S568" s="274"/>
      <c r="T568" s="274"/>
      <c r="U568" s="274"/>
      <c r="V568" s="274"/>
    </row>
    <row r="569" spans="3:22" ht="15" x14ac:dyDescent="0.2">
      <c r="C569" s="220"/>
      <c r="D569" s="273"/>
      <c r="E569" s="220"/>
      <c r="O569" s="274"/>
      <c r="P569" s="274"/>
      <c r="Q569" s="274"/>
      <c r="R569" s="274"/>
      <c r="S569" s="274"/>
      <c r="T569" s="274"/>
      <c r="U569" s="274"/>
      <c r="V569" s="274"/>
    </row>
    <row r="570" spans="3:22" ht="15" x14ac:dyDescent="0.2">
      <c r="C570" s="220"/>
      <c r="D570" s="273"/>
      <c r="E570" s="220"/>
      <c r="O570" s="274"/>
      <c r="P570" s="274"/>
      <c r="Q570" s="274"/>
      <c r="R570" s="274"/>
      <c r="S570" s="274"/>
      <c r="T570" s="274"/>
      <c r="U570" s="274"/>
      <c r="V570" s="274"/>
    </row>
    <row r="571" spans="3:22" ht="15" x14ac:dyDescent="0.2">
      <c r="C571" s="220"/>
      <c r="D571" s="273"/>
      <c r="E571" s="220"/>
      <c r="O571" s="274"/>
      <c r="P571" s="274"/>
      <c r="Q571" s="274"/>
      <c r="R571" s="274"/>
      <c r="S571" s="274"/>
      <c r="T571" s="274"/>
      <c r="U571" s="274"/>
      <c r="V571" s="274"/>
    </row>
    <row r="572" spans="3:22" ht="15" x14ac:dyDescent="0.2">
      <c r="C572" s="220"/>
      <c r="D572" s="273"/>
      <c r="E572" s="220"/>
      <c r="O572" s="274"/>
      <c r="P572" s="274"/>
      <c r="Q572" s="274"/>
      <c r="R572" s="274"/>
      <c r="S572" s="274"/>
      <c r="T572" s="274"/>
      <c r="U572" s="274"/>
      <c r="V572" s="274"/>
    </row>
    <row r="573" spans="3:22" ht="15" x14ac:dyDescent="0.2">
      <c r="C573" s="220"/>
      <c r="D573" s="273"/>
      <c r="E573" s="220"/>
      <c r="O573" s="274"/>
      <c r="P573" s="274"/>
      <c r="Q573" s="274"/>
      <c r="R573" s="274"/>
      <c r="S573" s="274"/>
      <c r="T573" s="274"/>
      <c r="U573" s="274"/>
      <c r="V573" s="274"/>
    </row>
    <row r="574" spans="3:22" ht="15" x14ac:dyDescent="0.2">
      <c r="C574" s="220"/>
      <c r="D574" s="273"/>
      <c r="E574" s="220"/>
      <c r="O574" s="274"/>
      <c r="P574" s="274"/>
      <c r="Q574" s="274"/>
      <c r="R574" s="274"/>
      <c r="S574" s="274"/>
      <c r="T574" s="274"/>
      <c r="U574" s="274"/>
      <c r="V574" s="274"/>
    </row>
    <row r="575" spans="3:22" ht="15" x14ac:dyDescent="0.2">
      <c r="C575" s="220"/>
      <c r="D575" s="273"/>
      <c r="E575" s="220"/>
      <c r="O575" s="274"/>
      <c r="P575" s="274"/>
      <c r="Q575" s="274"/>
      <c r="R575" s="274"/>
      <c r="S575" s="274"/>
      <c r="T575" s="274"/>
      <c r="U575" s="274"/>
      <c r="V575" s="274"/>
    </row>
    <row r="576" spans="3:22" ht="15" x14ac:dyDescent="0.2">
      <c r="C576" s="220"/>
      <c r="D576" s="273"/>
      <c r="E576" s="220"/>
      <c r="O576" s="274"/>
      <c r="P576" s="274"/>
      <c r="Q576" s="274"/>
      <c r="R576" s="274"/>
      <c r="S576" s="274"/>
      <c r="T576" s="274"/>
      <c r="U576" s="274"/>
      <c r="V576" s="274"/>
    </row>
    <row r="577" spans="3:22" ht="15" x14ac:dyDescent="0.2">
      <c r="C577" s="220"/>
      <c r="D577" s="273"/>
      <c r="E577" s="220"/>
      <c r="O577" s="274"/>
      <c r="P577" s="274"/>
      <c r="Q577" s="274"/>
      <c r="R577" s="274"/>
      <c r="S577" s="274"/>
      <c r="T577" s="274"/>
      <c r="U577" s="274"/>
      <c r="V577" s="274"/>
    </row>
    <row r="578" spans="3:22" ht="15" x14ac:dyDescent="0.2">
      <c r="C578" s="220"/>
      <c r="D578" s="273"/>
      <c r="E578" s="220"/>
      <c r="O578" s="274"/>
      <c r="P578" s="274"/>
      <c r="Q578" s="274"/>
      <c r="R578" s="274"/>
      <c r="S578" s="274"/>
      <c r="T578" s="274"/>
      <c r="U578" s="274"/>
      <c r="V578" s="274"/>
    </row>
    <row r="579" spans="3:22" ht="15" x14ac:dyDescent="0.2">
      <c r="C579" s="220"/>
      <c r="D579" s="273"/>
      <c r="E579" s="220"/>
      <c r="O579" s="274"/>
      <c r="P579" s="274"/>
      <c r="Q579" s="274"/>
      <c r="R579" s="274"/>
      <c r="S579" s="274"/>
      <c r="T579" s="274"/>
      <c r="U579" s="274"/>
      <c r="V579" s="274"/>
    </row>
    <row r="580" spans="3:22" ht="15" x14ac:dyDescent="0.2">
      <c r="C580" s="220"/>
      <c r="D580" s="273"/>
      <c r="E580" s="220"/>
      <c r="O580" s="274"/>
      <c r="P580" s="274"/>
      <c r="Q580" s="274"/>
      <c r="R580" s="274"/>
      <c r="S580" s="274"/>
      <c r="T580" s="274"/>
      <c r="U580" s="274"/>
      <c r="V580" s="274"/>
    </row>
    <row r="581" spans="3:22" ht="15" x14ac:dyDescent="0.2">
      <c r="C581" s="220"/>
      <c r="D581" s="273"/>
      <c r="E581" s="220"/>
      <c r="O581" s="274"/>
      <c r="P581" s="274"/>
      <c r="Q581" s="274"/>
      <c r="R581" s="274"/>
      <c r="S581" s="274"/>
      <c r="T581" s="274"/>
      <c r="U581" s="274"/>
      <c r="V581" s="274"/>
    </row>
    <row r="582" spans="3:22" ht="15" x14ac:dyDescent="0.2">
      <c r="C582" s="220"/>
      <c r="D582" s="273"/>
      <c r="E582" s="220"/>
      <c r="O582" s="274"/>
      <c r="P582" s="274"/>
      <c r="Q582" s="274"/>
      <c r="R582" s="274"/>
      <c r="S582" s="274"/>
      <c r="T582" s="274"/>
      <c r="U582" s="274"/>
      <c r="V582" s="274"/>
    </row>
    <row r="583" spans="3:22" ht="15" x14ac:dyDescent="0.2">
      <c r="C583" s="220"/>
      <c r="D583" s="273"/>
      <c r="E583" s="220"/>
      <c r="O583" s="274"/>
      <c r="P583" s="274"/>
      <c r="Q583" s="274"/>
      <c r="R583" s="274"/>
      <c r="S583" s="274"/>
      <c r="T583" s="274"/>
      <c r="U583" s="274"/>
      <c r="V583" s="274"/>
    </row>
    <row r="584" spans="3:22" ht="15" x14ac:dyDescent="0.2">
      <c r="C584" s="220"/>
      <c r="D584" s="273"/>
      <c r="E584" s="220"/>
      <c r="O584" s="274"/>
      <c r="P584" s="274"/>
      <c r="Q584" s="274"/>
      <c r="R584" s="274"/>
      <c r="S584" s="274"/>
      <c r="T584" s="274"/>
      <c r="U584" s="274"/>
      <c r="V584" s="274"/>
    </row>
    <row r="585" spans="3:22" ht="15" x14ac:dyDescent="0.2">
      <c r="C585" s="220"/>
      <c r="D585" s="273"/>
      <c r="E585" s="220"/>
      <c r="O585" s="274"/>
      <c r="P585" s="274"/>
      <c r="Q585" s="274"/>
      <c r="R585" s="274"/>
      <c r="S585" s="274"/>
      <c r="T585" s="274"/>
      <c r="U585" s="274"/>
      <c r="V585" s="274"/>
    </row>
    <row r="586" spans="3:22" ht="15" x14ac:dyDescent="0.2">
      <c r="C586" s="220"/>
      <c r="D586" s="273"/>
      <c r="E586" s="220"/>
      <c r="O586" s="274"/>
      <c r="P586" s="274"/>
      <c r="Q586" s="274"/>
      <c r="R586" s="274"/>
      <c r="S586" s="274"/>
      <c r="T586" s="274"/>
      <c r="U586" s="274"/>
      <c r="V586" s="274"/>
    </row>
    <row r="587" spans="3:22" ht="15" x14ac:dyDescent="0.2">
      <c r="C587" s="220"/>
      <c r="D587" s="273"/>
      <c r="E587" s="220"/>
      <c r="O587" s="274"/>
      <c r="P587" s="274"/>
      <c r="Q587" s="274"/>
      <c r="R587" s="274"/>
      <c r="S587" s="274"/>
      <c r="T587" s="274"/>
      <c r="U587" s="274"/>
      <c r="V587" s="274"/>
    </row>
    <row r="588" spans="3:22" ht="15" x14ac:dyDescent="0.2">
      <c r="C588" s="220"/>
      <c r="D588" s="273"/>
      <c r="E588" s="220"/>
      <c r="O588" s="274"/>
      <c r="P588" s="274"/>
      <c r="Q588" s="274"/>
      <c r="R588" s="274"/>
      <c r="S588" s="274"/>
      <c r="T588" s="274"/>
      <c r="U588" s="274"/>
      <c r="V588" s="274"/>
    </row>
    <row r="589" spans="3:22" ht="15" x14ac:dyDescent="0.2">
      <c r="C589" s="220"/>
      <c r="D589" s="273"/>
      <c r="E589" s="220"/>
      <c r="O589" s="274"/>
      <c r="P589" s="274"/>
      <c r="Q589" s="274"/>
      <c r="R589" s="274"/>
      <c r="S589" s="274"/>
      <c r="T589" s="274"/>
      <c r="U589" s="274"/>
      <c r="V589" s="274"/>
    </row>
    <row r="590" spans="3:22" ht="15" x14ac:dyDescent="0.2">
      <c r="C590" s="220"/>
      <c r="D590" s="273"/>
      <c r="E590" s="220"/>
      <c r="O590" s="274"/>
      <c r="P590" s="274"/>
      <c r="Q590" s="274"/>
      <c r="R590" s="274"/>
      <c r="S590" s="274"/>
      <c r="T590" s="274"/>
      <c r="U590" s="274"/>
      <c r="V590" s="274"/>
    </row>
    <row r="591" spans="3:22" ht="15" x14ac:dyDescent="0.2">
      <c r="C591" s="220"/>
      <c r="D591" s="273"/>
      <c r="E591" s="220"/>
      <c r="O591" s="274"/>
      <c r="P591" s="274"/>
      <c r="Q591" s="274"/>
      <c r="R591" s="274"/>
      <c r="S591" s="274"/>
      <c r="T591" s="274"/>
      <c r="U591" s="274"/>
      <c r="V591" s="274"/>
    </row>
    <row r="592" spans="3:22" ht="15" x14ac:dyDescent="0.2">
      <c r="C592" s="220"/>
      <c r="D592" s="273"/>
      <c r="E592" s="220"/>
      <c r="O592" s="274"/>
      <c r="P592" s="274"/>
      <c r="Q592" s="274"/>
      <c r="R592" s="274"/>
      <c r="S592" s="274"/>
      <c r="T592" s="274"/>
      <c r="U592" s="274"/>
      <c r="V592" s="274"/>
    </row>
    <row r="593" spans="3:22" ht="15" x14ac:dyDescent="0.2">
      <c r="C593" s="220"/>
      <c r="D593" s="273"/>
      <c r="E593" s="220"/>
      <c r="O593" s="274"/>
      <c r="P593" s="274"/>
      <c r="Q593" s="274"/>
      <c r="R593" s="274"/>
      <c r="S593" s="274"/>
      <c r="T593" s="274"/>
      <c r="U593" s="274"/>
      <c r="V593" s="274"/>
    </row>
    <row r="594" spans="3:22" ht="15" x14ac:dyDescent="0.2">
      <c r="C594" s="220"/>
      <c r="D594" s="273"/>
      <c r="E594" s="220"/>
      <c r="O594" s="274"/>
      <c r="P594" s="274"/>
      <c r="Q594" s="274"/>
      <c r="R594" s="274"/>
      <c r="S594" s="274"/>
      <c r="T594" s="274"/>
      <c r="U594" s="274"/>
      <c r="V594" s="274"/>
    </row>
    <row r="595" spans="3:22" ht="15" x14ac:dyDescent="0.2">
      <c r="C595" s="220"/>
      <c r="D595" s="273"/>
      <c r="E595" s="220"/>
      <c r="O595" s="274"/>
      <c r="P595" s="274"/>
      <c r="Q595" s="274"/>
      <c r="R595" s="274"/>
      <c r="S595" s="274"/>
      <c r="T595" s="274"/>
      <c r="U595" s="274"/>
      <c r="V595" s="274"/>
    </row>
    <row r="596" spans="3:22" ht="15" x14ac:dyDescent="0.2">
      <c r="C596" s="220"/>
      <c r="D596" s="273"/>
      <c r="E596" s="220"/>
      <c r="O596" s="274"/>
      <c r="P596" s="274"/>
      <c r="Q596" s="274"/>
      <c r="R596" s="274"/>
      <c r="S596" s="274"/>
      <c r="T596" s="274"/>
      <c r="U596" s="274"/>
      <c r="V596" s="274"/>
    </row>
    <row r="597" spans="3:22" ht="15" x14ac:dyDescent="0.2">
      <c r="C597" s="220"/>
      <c r="D597" s="273"/>
      <c r="E597" s="220"/>
      <c r="O597" s="274"/>
      <c r="P597" s="274"/>
      <c r="Q597" s="274"/>
      <c r="R597" s="274"/>
      <c r="S597" s="274"/>
      <c r="T597" s="274"/>
      <c r="U597" s="274"/>
      <c r="V597" s="274"/>
    </row>
    <row r="598" spans="3:22" ht="15" x14ac:dyDescent="0.2">
      <c r="C598" s="220"/>
      <c r="D598" s="273"/>
      <c r="E598" s="220"/>
      <c r="O598" s="274"/>
      <c r="P598" s="274"/>
      <c r="Q598" s="274"/>
      <c r="R598" s="274"/>
      <c r="S598" s="274"/>
      <c r="T598" s="274"/>
      <c r="U598" s="274"/>
      <c r="V598" s="274"/>
    </row>
    <row r="599" spans="3:22" ht="15" x14ac:dyDescent="0.2">
      <c r="C599" s="220"/>
      <c r="D599" s="273"/>
      <c r="E599" s="220"/>
      <c r="O599" s="274"/>
      <c r="P599" s="274"/>
      <c r="Q599" s="274"/>
      <c r="R599" s="274"/>
      <c r="S599" s="274"/>
      <c r="T599" s="274"/>
      <c r="U599" s="274"/>
      <c r="V599" s="274"/>
    </row>
    <row r="600" spans="3:22" ht="15" x14ac:dyDescent="0.2">
      <c r="C600" s="220"/>
      <c r="D600" s="273"/>
      <c r="E600" s="220"/>
      <c r="O600" s="274"/>
      <c r="P600" s="274"/>
      <c r="Q600" s="274"/>
      <c r="R600" s="274"/>
      <c r="S600" s="274"/>
      <c r="T600" s="274"/>
      <c r="U600" s="274"/>
      <c r="V600" s="274"/>
    </row>
    <row r="601" spans="3:22" ht="15" x14ac:dyDescent="0.2">
      <c r="C601" s="220"/>
      <c r="D601" s="273"/>
      <c r="E601" s="220"/>
      <c r="O601" s="274"/>
      <c r="P601" s="274"/>
      <c r="Q601" s="274"/>
      <c r="R601" s="274"/>
      <c r="S601" s="274"/>
      <c r="T601" s="274"/>
      <c r="U601" s="274"/>
      <c r="V601" s="274"/>
    </row>
    <row r="602" spans="3:22" ht="15" x14ac:dyDescent="0.2">
      <c r="C602" s="220"/>
      <c r="D602" s="273"/>
      <c r="E602" s="220"/>
      <c r="O602" s="274"/>
      <c r="P602" s="274"/>
      <c r="Q602" s="274"/>
      <c r="R602" s="274"/>
      <c r="S602" s="274"/>
      <c r="T602" s="274"/>
      <c r="U602" s="274"/>
      <c r="V602" s="274"/>
    </row>
    <row r="603" spans="3:22" ht="15" x14ac:dyDescent="0.2">
      <c r="C603" s="220"/>
      <c r="D603" s="273"/>
      <c r="E603" s="220"/>
      <c r="O603" s="274"/>
      <c r="P603" s="274"/>
      <c r="Q603" s="274"/>
      <c r="R603" s="274"/>
      <c r="S603" s="274"/>
      <c r="T603" s="274"/>
      <c r="U603" s="274"/>
      <c r="V603" s="274"/>
    </row>
    <row r="604" spans="3:22" ht="15" x14ac:dyDescent="0.2">
      <c r="C604" s="220"/>
      <c r="D604" s="273"/>
      <c r="E604" s="220"/>
      <c r="O604" s="274"/>
      <c r="P604" s="274"/>
      <c r="Q604" s="274"/>
      <c r="R604" s="274"/>
      <c r="S604" s="274"/>
      <c r="T604" s="274"/>
      <c r="U604" s="274"/>
      <c r="V604" s="274"/>
    </row>
    <row r="605" spans="3:22" ht="15" x14ac:dyDescent="0.2">
      <c r="C605" s="220"/>
      <c r="D605" s="273"/>
      <c r="E605" s="220"/>
      <c r="O605" s="274"/>
      <c r="P605" s="274"/>
      <c r="Q605" s="274"/>
      <c r="R605" s="274"/>
      <c r="S605" s="274"/>
      <c r="T605" s="274"/>
      <c r="U605" s="274"/>
      <c r="V605" s="274"/>
    </row>
    <row r="606" spans="3:22" ht="15" x14ac:dyDescent="0.2">
      <c r="C606" s="220"/>
      <c r="D606" s="273"/>
      <c r="E606" s="220"/>
      <c r="O606" s="274"/>
      <c r="P606" s="274"/>
      <c r="Q606" s="274"/>
      <c r="R606" s="274"/>
      <c r="S606" s="274"/>
      <c r="T606" s="274"/>
      <c r="U606" s="274"/>
      <c r="V606" s="274"/>
    </row>
    <row r="607" spans="3:22" ht="15" x14ac:dyDescent="0.2">
      <c r="C607" s="220"/>
      <c r="D607" s="273"/>
      <c r="E607" s="220"/>
      <c r="O607" s="274"/>
      <c r="P607" s="274"/>
      <c r="Q607" s="274"/>
      <c r="R607" s="274"/>
      <c r="S607" s="274"/>
      <c r="T607" s="274"/>
      <c r="U607" s="274"/>
      <c r="V607" s="274"/>
    </row>
    <row r="608" spans="3:22" ht="15" x14ac:dyDescent="0.2">
      <c r="C608" s="220"/>
      <c r="D608" s="273"/>
      <c r="E608" s="220"/>
      <c r="O608" s="274"/>
      <c r="P608" s="274"/>
      <c r="Q608" s="274"/>
      <c r="R608" s="274"/>
      <c r="S608" s="274"/>
      <c r="T608" s="274"/>
      <c r="U608" s="274"/>
      <c r="V608" s="274"/>
    </row>
    <row r="609" spans="3:22" ht="15" x14ac:dyDescent="0.2">
      <c r="C609" s="220"/>
      <c r="D609" s="273"/>
      <c r="E609" s="220"/>
      <c r="O609" s="274"/>
      <c r="P609" s="274"/>
      <c r="Q609" s="274"/>
      <c r="R609" s="274"/>
      <c r="S609" s="274"/>
      <c r="T609" s="274"/>
      <c r="U609" s="274"/>
      <c r="V609" s="274"/>
    </row>
    <row r="610" spans="3:22" ht="15" x14ac:dyDescent="0.2">
      <c r="C610" s="220"/>
      <c r="D610" s="273"/>
      <c r="E610" s="220"/>
      <c r="O610" s="274"/>
      <c r="P610" s="274"/>
      <c r="Q610" s="274"/>
      <c r="R610" s="274"/>
      <c r="S610" s="274"/>
      <c r="T610" s="274"/>
      <c r="U610" s="274"/>
      <c r="V610" s="274"/>
    </row>
    <row r="611" spans="3:22" ht="15" x14ac:dyDescent="0.2">
      <c r="C611" s="220"/>
      <c r="D611" s="273"/>
      <c r="E611" s="220"/>
      <c r="O611" s="274"/>
      <c r="P611" s="274"/>
      <c r="Q611" s="274"/>
      <c r="R611" s="274"/>
      <c r="S611" s="274"/>
      <c r="T611" s="274"/>
      <c r="U611" s="274"/>
      <c r="V611" s="274"/>
    </row>
    <row r="612" spans="3:22" ht="15" x14ac:dyDescent="0.2">
      <c r="C612" s="220"/>
      <c r="D612" s="273"/>
      <c r="E612" s="220"/>
      <c r="O612" s="274"/>
      <c r="P612" s="274"/>
      <c r="Q612" s="274"/>
      <c r="R612" s="274"/>
      <c r="S612" s="274"/>
      <c r="T612" s="274"/>
      <c r="U612" s="274"/>
      <c r="V612" s="274"/>
    </row>
    <row r="613" spans="3:22" ht="15" x14ac:dyDescent="0.2">
      <c r="C613" s="220"/>
      <c r="D613" s="273"/>
      <c r="E613" s="220"/>
      <c r="O613" s="274"/>
      <c r="P613" s="274"/>
      <c r="Q613" s="274"/>
      <c r="R613" s="274"/>
      <c r="S613" s="274"/>
      <c r="T613" s="274"/>
      <c r="U613" s="274"/>
      <c r="V613" s="274"/>
    </row>
    <row r="614" spans="3:22" ht="15" x14ac:dyDescent="0.2">
      <c r="C614" s="220"/>
      <c r="D614" s="273"/>
      <c r="E614" s="220"/>
      <c r="O614" s="274"/>
      <c r="P614" s="274"/>
      <c r="Q614" s="274"/>
      <c r="R614" s="274"/>
      <c r="S614" s="274"/>
      <c r="T614" s="274"/>
      <c r="U614" s="274"/>
      <c r="V614" s="274"/>
    </row>
    <row r="615" spans="3:22" ht="15" x14ac:dyDescent="0.2">
      <c r="C615" s="220"/>
      <c r="D615" s="273"/>
      <c r="E615" s="220"/>
      <c r="O615" s="274"/>
      <c r="P615" s="274"/>
      <c r="Q615" s="274"/>
      <c r="R615" s="274"/>
      <c r="S615" s="274"/>
      <c r="T615" s="274"/>
      <c r="U615" s="274"/>
      <c r="V615" s="274"/>
    </row>
    <row r="616" spans="3:22" ht="15" x14ac:dyDescent="0.2">
      <c r="C616" s="220"/>
      <c r="D616" s="273"/>
      <c r="E616" s="220"/>
      <c r="O616" s="274"/>
      <c r="P616" s="274"/>
      <c r="Q616" s="274"/>
      <c r="R616" s="274"/>
      <c r="S616" s="274"/>
      <c r="T616" s="274"/>
      <c r="U616" s="274"/>
      <c r="V616" s="274"/>
    </row>
    <row r="617" spans="3:22" ht="15" x14ac:dyDescent="0.2">
      <c r="C617" s="220"/>
      <c r="D617" s="273"/>
      <c r="E617" s="220"/>
      <c r="O617" s="274"/>
      <c r="P617" s="274"/>
      <c r="Q617" s="274"/>
      <c r="R617" s="274"/>
      <c r="S617" s="274"/>
      <c r="T617" s="274"/>
      <c r="U617" s="274"/>
      <c r="V617" s="274"/>
    </row>
    <row r="618" spans="3:22" ht="15" x14ac:dyDescent="0.2">
      <c r="C618" s="220"/>
      <c r="D618" s="273"/>
      <c r="E618" s="220"/>
      <c r="O618" s="274"/>
      <c r="P618" s="274"/>
      <c r="Q618" s="274"/>
      <c r="R618" s="274"/>
      <c r="S618" s="274"/>
      <c r="T618" s="274"/>
      <c r="U618" s="274"/>
      <c r="V618" s="274"/>
    </row>
    <row r="619" spans="3:22" ht="15" x14ac:dyDescent="0.2">
      <c r="C619" s="220"/>
      <c r="D619" s="273"/>
      <c r="E619" s="220"/>
      <c r="O619" s="274"/>
      <c r="P619" s="274"/>
      <c r="Q619" s="274"/>
      <c r="R619" s="274"/>
      <c r="S619" s="274"/>
      <c r="T619" s="274"/>
      <c r="U619" s="274"/>
      <c r="V619" s="274"/>
    </row>
    <row r="620" spans="3:22" ht="15" x14ac:dyDescent="0.2">
      <c r="C620" s="220"/>
      <c r="D620" s="273"/>
      <c r="E620" s="220"/>
      <c r="O620" s="274"/>
      <c r="P620" s="274"/>
      <c r="Q620" s="274"/>
      <c r="R620" s="274"/>
      <c r="S620" s="274"/>
      <c r="T620" s="274"/>
      <c r="U620" s="274"/>
      <c r="V620" s="274"/>
    </row>
    <row r="621" spans="3:22" ht="15" x14ac:dyDescent="0.2">
      <c r="C621" s="220"/>
      <c r="D621" s="273"/>
      <c r="E621" s="220"/>
      <c r="O621" s="274"/>
      <c r="P621" s="274"/>
      <c r="Q621" s="274"/>
      <c r="R621" s="274"/>
      <c r="S621" s="274"/>
      <c r="T621" s="274"/>
      <c r="U621" s="274"/>
      <c r="V621" s="274"/>
    </row>
    <row r="622" spans="3:22" ht="15" x14ac:dyDescent="0.2">
      <c r="C622" s="220"/>
      <c r="D622" s="273"/>
      <c r="E622" s="220"/>
      <c r="O622" s="274"/>
      <c r="P622" s="274"/>
      <c r="Q622" s="274"/>
      <c r="R622" s="274"/>
      <c r="S622" s="274"/>
      <c r="T622" s="274"/>
      <c r="U622" s="274"/>
      <c r="V622" s="274"/>
    </row>
    <row r="623" spans="3:22" ht="15" x14ac:dyDescent="0.2">
      <c r="C623" s="220"/>
      <c r="D623" s="273"/>
      <c r="E623" s="220"/>
      <c r="O623" s="274"/>
      <c r="P623" s="274"/>
      <c r="Q623" s="274"/>
      <c r="R623" s="274"/>
      <c r="S623" s="274"/>
      <c r="T623" s="274"/>
      <c r="U623" s="274"/>
      <c r="V623" s="274"/>
    </row>
    <row r="624" spans="3:22" ht="15" x14ac:dyDescent="0.2">
      <c r="C624" s="220"/>
      <c r="D624" s="273"/>
      <c r="E624" s="220"/>
      <c r="O624" s="274"/>
      <c r="P624" s="274"/>
      <c r="Q624" s="274"/>
      <c r="R624" s="274"/>
      <c r="S624" s="274"/>
      <c r="T624" s="274"/>
      <c r="U624" s="274"/>
      <c r="V624" s="274"/>
    </row>
    <row r="625" spans="1:22" ht="15" x14ac:dyDescent="0.2">
      <c r="C625" s="220"/>
      <c r="D625" s="273"/>
      <c r="E625" s="220"/>
      <c r="O625" s="274"/>
      <c r="P625" s="274"/>
      <c r="Q625" s="274"/>
      <c r="R625" s="274"/>
      <c r="S625" s="274"/>
      <c r="T625" s="274"/>
      <c r="U625" s="274"/>
      <c r="V625" s="274"/>
    </row>
    <row r="626" spans="1:22" ht="15" x14ac:dyDescent="0.2">
      <c r="C626" s="220"/>
      <c r="D626" s="273"/>
      <c r="E626" s="220"/>
      <c r="O626" s="274"/>
      <c r="P626" s="274"/>
      <c r="Q626" s="274"/>
      <c r="R626" s="274"/>
      <c r="S626" s="274"/>
      <c r="T626" s="274"/>
      <c r="U626" s="274"/>
      <c r="V626" s="274"/>
    </row>
    <row r="627" spans="1:22" ht="15" x14ac:dyDescent="0.2">
      <c r="C627" s="220"/>
      <c r="D627" s="273"/>
      <c r="E627" s="220"/>
      <c r="O627" s="274"/>
      <c r="P627" s="274"/>
      <c r="Q627" s="274"/>
      <c r="R627" s="274"/>
      <c r="S627" s="274"/>
      <c r="T627" s="274"/>
      <c r="U627" s="274"/>
      <c r="V627" s="274"/>
    </row>
    <row r="628" spans="1:22" ht="15" x14ac:dyDescent="0.2">
      <c r="C628" s="220"/>
      <c r="D628" s="273"/>
      <c r="E628" s="220"/>
      <c r="O628" s="274"/>
      <c r="P628" s="274"/>
      <c r="Q628" s="274"/>
      <c r="R628" s="274"/>
      <c r="S628" s="274"/>
      <c r="T628" s="274"/>
      <c r="U628" s="274"/>
      <c r="V628" s="274"/>
    </row>
    <row r="629" spans="1:22" ht="15" x14ac:dyDescent="0.2">
      <c r="C629" s="220"/>
      <c r="D629" s="273"/>
      <c r="E629" s="220"/>
      <c r="O629" s="274"/>
      <c r="P629" s="274"/>
      <c r="Q629" s="274"/>
      <c r="R629" s="274"/>
      <c r="S629" s="274"/>
      <c r="T629" s="274"/>
      <c r="U629" s="274"/>
      <c r="V629" s="274"/>
    </row>
    <row r="630" spans="1:22" ht="15" x14ac:dyDescent="0.2">
      <c r="C630" s="220"/>
      <c r="D630" s="273"/>
      <c r="E630" s="220"/>
      <c r="O630" s="274"/>
      <c r="P630" s="274"/>
      <c r="Q630" s="274"/>
      <c r="R630" s="274"/>
      <c r="S630" s="274"/>
      <c r="T630" s="274"/>
      <c r="U630" s="274"/>
      <c r="V630" s="274"/>
    </row>
    <row r="631" spans="1:22" ht="15" x14ac:dyDescent="0.2">
      <c r="C631" s="220"/>
      <c r="D631" s="273"/>
      <c r="E631" s="220"/>
      <c r="O631" s="274"/>
      <c r="P631" s="274"/>
      <c r="Q631" s="274"/>
      <c r="R631" s="274"/>
      <c r="S631" s="274"/>
      <c r="T631" s="274"/>
      <c r="U631" s="274"/>
      <c r="V631" s="274"/>
    </row>
    <row r="632" spans="1:22" ht="15" x14ac:dyDescent="0.2">
      <c r="A632" s="220"/>
      <c r="C632" s="220"/>
      <c r="D632" s="273"/>
      <c r="E632" s="220"/>
      <c r="O632" s="274"/>
      <c r="P632" s="274"/>
      <c r="Q632" s="274"/>
      <c r="R632" s="274"/>
      <c r="S632" s="274"/>
      <c r="T632" s="274"/>
      <c r="U632" s="274"/>
      <c r="V632" s="274"/>
    </row>
    <row r="633" spans="1:22" ht="15" x14ac:dyDescent="0.2">
      <c r="A633" s="220"/>
      <c r="C633" s="220"/>
      <c r="D633" s="273"/>
      <c r="E633" s="220"/>
      <c r="O633" s="274"/>
      <c r="P633" s="274"/>
      <c r="Q633" s="274"/>
      <c r="R633" s="274"/>
      <c r="S633" s="274"/>
      <c r="T633" s="274"/>
      <c r="U633" s="274"/>
      <c r="V633" s="274"/>
    </row>
    <row r="634" spans="1:22" ht="15" x14ac:dyDescent="0.2">
      <c r="A634" s="220"/>
      <c r="C634" s="220"/>
      <c r="D634" s="273"/>
      <c r="E634" s="220"/>
      <c r="O634" s="274"/>
      <c r="P634" s="274"/>
      <c r="Q634" s="274"/>
      <c r="R634" s="274"/>
      <c r="S634" s="274"/>
      <c r="T634" s="274"/>
      <c r="U634" s="274"/>
      <c r="V634" s="274"/>
    </row>
    <row r="635" spans="1:22" ht="15" x14ac:dyDescent="0.2">
      <c r="A635" s="220"/>
      <c r="C635" s="220"/>
      <c r="D635" s="273"/>
      <c r="E635" s="220"/>
      <c r="O635" s="274"/>
      <c r="P635" s="274"/>
      <c r="Q635" s="274"/>
      <c r="R635" s="274"/>
      <c r="S635" s="274"/>
      <c r="T635" s="274"/>
      <c r="U635" s="274"/>
      <c r="V635" s="274"/>
    </row>
    <row r="636" spans="1:22" ht="15" x14ac:dyDescent="0.2">
      <c r="C636" s="220"/>
      <c r="D636" s="273"/>
      <c r="E636" s="220"/>
      <c r="O636" s="274"/>
      <c r="P636" s="274"/>
      <c r="Q636" s="274"/>
      <c r="R636" s="274"/>
      <c r="S636" s="274"/>
      <c r="T636" s="274"/>
      <c r="U636" s="274"/>
      <c r="V636" s="274"/>
    </row>
    <row r="637" spans="1:22" ht="15" x14ac:dyDescent="0.2">
      <c r="C637" s="220"/>
      <c r="D637" s="273"/>
      <c r="E637" s="220"/>
      <c r="O637" s="274"/>
      <c r="P637" s="274"/>
      <c r="Q637" s="274"/>
      <c r="R637" s="274"/>
      <c r="S637" s="274"/>
      <c r="T637" s="274"/>
      <c r="U637" s="274"/>
      <c r="V637" s="274"/>
    </row>
    <row r="638" spans="1:22" ht="15" x14ac:dyDescent="0.2">
      <c r="C638" s="220"/>
      <c r="D638" s="273"/>
      <c r="E638" s="220"/>
      <c r="O638" s="274"/>
      <c r="P638" s="274"/>
      <c r="Q638" s="274"/>
      <c r="R638" s="274"/>
      <c r="S638" s="274"/>
      <c r="T638" s="274"/>
      <c r="U638" s="274"/>
      <c r="V638" s="274"/>
    </row>
    <row r="639" spans="1:22" ht="15" x14ac:dyDescent="0.2">
      <c r="C639" s="220"/>
      <c r="D639" s="273"/>
      <c r="E639" s="220"/>
      <c r="O639" s="274"/>
      <c r="P639" s="274"/>
      <c r="Q639" s="274"/>
      <c r="R639" s="274"/>
      <c r="S639" s="274"/>
      <c r="T639" s="274"/>
      <c r="U639" s="274"/>
      <c r="V639" s="274"/>
    </row>
    <row r="640" spans="1:22" ht="15" x14ac:dyDescent="0.2">
      <c r="C640" s="220"/>
      <c r="D640" s="273"/>
      <c r="E640" s="220"/>
      <c r="O640" s="274"/>
      <c r="P640" s="274"/>
      <c r="Q640" s="274"/>
      <c r="R640" s="274"/>
      <c r="S640" s="274"/>
      <c r="T640" s="274"/>
      <c r="U640" s="274"/>
      <c r="V640" s="274"/>
    </row>
    <row r="641" spans="1:24" ht="15" x14ac:dyDescent="0.2">
      <c r="A641" s="220"/>
      <c r="C641" s="220"/>
      <c r="D641" s="273"/>
      <c r="E641" s="220"/>
      <c r="O641" s="274"/>
      <c r="P641" s="274"/>
      <c r="Q641" s="274"/>
      <c r="R641" s="274"/>
      <c r="S641" s="274"/>
      <c r="T641" s="274"/>
      <c r="U641" s="274"/>
      <c r="V641" s="274"/>
    </row>
    <row r="642" spans="1:24" ht="15" x14ac:dyDescent="0.2">
      <c r="C642" s="220"/>
      <c r="D642" s="273"/>
      <c r="E642" s="220"/>
      <c r="O642" s="274"/>
      <c r="P642" s="274"/>
      <c r="Q642" s="274"/>
      <c r="R642" s="274"/>
      <c r="S642" s="274"/>
      <c r="T642" s="274"/>
      <c r="U642" s="274"/>
      <c r="V642" s="274"/>
    </row>
    <row r="643" spans="1:24" ht="15" x14ac:dyDescent="0.2">
      <c r="C643" s="220"/>
      <c r="D643" s="273"/>
      <c r="E643" s="220"/>
      <c r="O643" s="274"/>
      <c r="P643" s="274"/>
      <c r="Q643" s="274"/>
      <c r="R643" s="274"/>
      <c r="S643" s="274"/>
      <c r="T643" s="274"/>
      <c r="U643" s="274"/>
      <c r="V643" s="274"/>
    </row>
    <row r="644" spans="1:24" ht="15" x14ac:dyDescent="0.2">
      <c r="C644" s="220"/>
      <c r="D644" s="273"/>
      <c r="I644" s="274"/>
      <c r="J644" s="274"/>
      <c r="O644" s="274"/>
      <c r="P644" s="274"/>
      <c r="Q644" s="274"/>
      <c r="R644" s="274"/>
      <c r="S644" s="274"/>
      <c r="T644" s="274"/>
      <c r="U644" s="274"/>
    </row>
    <row r="645" spans="1:24" ht="15" x14ac:dyDescent="0.2">
      <c r="C645" s="220"/>
      <c r="D645" s="273"/>
      <c r="I645" s="274"/>
      <c r="J645" s="274"/>
      <c r="O645" s="274"/>
      <c r="P645" s="274"/>
      <c r="Q645" s="274"/>
      <c r="R645" s="274"/>
      <c r="S645" s="274"/>
      <c r="T645" s="274"/>
      <c r="U645" s="274"/>
    </row>
    <row r="646" spans="1:24" x14ac:dyDescent="0.2">
      <c r="A646" s="220"/>
      <c r="B646" s="220"/>
      <c r="C646" s="220"/>
      <c r="D646" s="220"/>
      <c r="E646" s="221"/>
      <c r="I646" s="274"/>
      <c r="J646" s="274"/>
      <c r="O646" s="274"/>
      <c r="P646" s="274"/>
      <c r="Q646" s="274"/>
      <c r="R646" s="274"/>
      <c r="S646" s="274"/>
      <c r="T646" s="274"/>
      <c r="U646" s="274"/>
    </row>
    <row r="647" spans="1:24" x14ac:dyDescent="0.2">
      <c r="B647" s="220"/>
      <c r="C647" s="220"/>
      <c r="D647" s="220"/>
      <c r="E647" s="221"/>
      <c r="I647" s="274"/>
      <c r="J647" s="274"/>
      <c r="O647" s="274"/>
      <c r="P647" s="274"/>
      <c r="Q647" s="274"/>
      <c r="R647" s="274"/>
      <c r="S647" s="274"/>
      <c r="T647" s="274"/>
      <c r="U647" s="274"/>
    </row>
    <row r="648" spans="1:24" ht="15" x14ac:dyDescent="0.2">
      <c r="C648" s="220"/>
      <c r="D648" s="273"/>
      <c r="E648" s="221"/>
      <c r="O648" s="274"/>
      <c r="P648" s="274"/>
      <c r="Q648" s="274"/>
      <c r="R648" s="274"/>
      <c r="S648" s="274"/>
      <c r="T648" s="274"/>
      <c r="U648" s="274"/>
      <c r="W648" s="274"/>
      <c r="X648" s="274"/>
    </row>
    <row r="649" spans="1:24" ht="15" x14ac:dyDescent="0.2">
      <c r="C649" s="220"/>
      <c r="D649" s="273"/>
      <c r="E649" s="221"/>
      <c r="O649" s="274"/>
      <c r="P649" s="274"/>
      <c r="Q649" s="274"/>
      <c r="R649" s="274"/>
      <c r="S649" s="274"/>
      <c r="T649" s="274"/>
      <c r="U649" s="274"/>
      <c r="W649" s="274"/>
      <c r="X649" s="274"/>
    </row>
    <row r="650" spans="1:24" ht="15" x14ac:dyDescent="0.2">
      <c r="C650" s="220"/>
      <c r="D650" s="273"/>
      <c r="E650" s="221"/>
      <c r="O650" s="274"/>
      <c r="P650" s="274"/>
      <c r="Q650" s="274"/>
      <c r="R650" s="274"/>
      <c r="S650" s="274"/>
      <c r="T650" s="274"/>
      <c r="U650" s="274"/>
      <c r="W650" s="274"/>
      <c r="X650" s="274"/>
    </row>
    <row r="651" spans="1:24" ht="15" x14ac:dyDescent="0.2">
      <c r="C651" s="220"/>
      <c r="D651" s="273"/>
      <c r="E651" s="221"/>
      <c r="O651" s="274"/>
      <c r="P651" s="274"/>
      <c r="Q651" s="274"/>
      <c r="R651" s="274"/>
      <c r="S651" s="274"/>
      <c r="T651" s="274"/>
      <c r="U651" s="274"/>
      <c r="W651" s="274"/>
      <c r="X651" s="274"/>
    </row>
    <row r="652" spans="1:24" ht="15" x14ac:dyDescent="0.2">
      <c r="C652" s="220"/>
      <c r="D652" s="273"/>
      <c r="E652" s="221"/>
      <c r="O652" s="274"/>
      <c r="P652" s="274"/>
      <c r="Q652" s="274"/>
      <c r="R652" s="274"/>
      <c r="S652" s="274"/>
      <c r="T652" s="274"/>
      <c r="U652" s="274"/>
      <c r="W652" s="274"/>
      <c r="X652" s="274"/>
    </row>
    <row r="653" spans="1:24" ht="15" x14ac:dyDescent="0.2">
      <c r="C653" s="220"/>
      <c r="D653" s="273"/>
      <c r="E653" s="221"/>
      <c r="O653" s="274"/>
      <c r="P653" s="274"/>
      <c r="Q653" s="274"/>
      <c r="R653" s="274"/>
      <c r="S653" s="274"/>
      <c r="T653" s="274"/>
      <c r="U653" s="274"/>
      <c r="W653" s="274"/>
      <c r="X653" s="274"/>
    </row>
    <row r="654" spans="1:24" ht="15" x14ac:dyDescent="0.2">
      <c r="C654" s="220"/>
      <c r="D654" s="273"/>
      <c r="E654" s="221"/>
      <c r="O654" s="274"/>
      <c r="P654" s="274"/>
      <c r="Q654" s="274"/>
      <c r="R654" s="274"/>
      <c r="S654" s="274"/>
      <c r="T654" s="274"/>
      <c r="U654" s="274"/>
      <c r="W654" s="274"/>
      <c r="X654" s="274"/>
    </row>
    <row r="655" spans="1:24" ht="15" x14ac:dyDescent="0.2">
      <c r="C655" s="220"/>
      <c r="D655" s="273"/>
      <c r="E655" s="221"/>
      <c r="O655" s="274"/>
      <c r="P655" s="274"/>
      <c r="Q655" s="274"/>
      <c r="R655" s="274"/>
      <c r="S655" s="274"/>
      <c r="T655" s="274"/>
      <c r="U655" s="274"/>
      <c r="W655" s="274"/>
      <c r="X655" s="274"/>
    </row>
    <row r="656" spans="1:24" ht="15" x14ac:dyDescent="0.2">
      <c r="C656" s="220"/>
      <c r="D656" s="273"/>
      <c r="E656" s="221"/>
      <c r="O656" s="274"/>
      <c r="P656" s="274"/>
      <c r="Q656" s="274"/>
      <c r="R656" s="274"/>
      <c r="S656" s="274"/>
      <c r="T656" s="274"/>
      <c r="U656" s="274"/>
      <c r="W656" s="274"/>
      <c r="X656" s="274"/>
    </row>
    <row r="657" spans="3:24" ht="15" x14ac:dyDescent="0.2">
      <c r="C657" s="220"/>
      <c r="D657" s="273"/>
      <c r="E657" s="221"/>
      <c r="O657" s="274"/>
      <c r="P657" s="274"/>
      <c r="Q657" s="274"/>
      <c r="R657" s="274"/>
      <c r="S657" s="274"/>
      <c r="T657" s="274"/>
      <c r="U657" s="274"/>
      <c r="W657" s="274"/>
      <c r="X657" s="274"/>
    </row>
    <row r="658" spans="3:24" ht="15" x14ac:dyDescent="0.2">
      <c r="C658" s="220"/>
      <c r="D658" s="273"/>
      <c r="E658" s="221"/>
      <c r="O658" s="274"/>
      <c r="P658" s="274"/>
      <c r="Q658" s="274"/>
      <c r="R658" s="274"/>
      <c r="S658" s="274"/>
      <c r="T658" s="274"/>
      <c r="U658" s="274"/>
      <c r="W658" s="274"/>
      <c r="X658" s="274"/>
    </row>
    <row r="659" spans="3:24" ht="15" x14ac:dyDescent="0.2">
      <c r="C659" s="220"/>
      <c r="D659" s="273"/>
      <c r="E659" s="221"/>
      <c r="O659" s="274"/>
      <c r="P659" s="274"/>
      <c r="Q659" s="274"/>
      <c r="R659" s="274"/>
      <c r="S659" s="274"/>
      <c r="T659" s="274"/>
      <c r="U659" s="274"/>
      <c r="W659" s="274"/>
      <c r="X659" s="274"/>
    </row>
    <row r="660" spans="3:24" ht="15" x14ac:dyDescent="0.2">
      <c r="C660" s="220"/>
      <c r="D660" s="273"/>
      <c r="E660" s="221"/>
      <c r="O660" s="274"/>
      <c r="P660" s="274"/>
      <c r="Q660" s="274"/>
      <c r="R660" s="274"/>
      <c r="S660" s="274"/>
      <c r="T660" s="274"/>
      <c r="U660" s="274"/>
      <c r="W660" s="274"/>
      <c r="X660" s="274"/>
    </row>
    <row r="661" spans="3:24" ht="15" x14ac:dyDescent="0.2">
      <c r="C661" s="220"/>
      <c r="D661" s="273"/>
      <c r="E661" s="221"/>
      <c r="O661" s="274"/>
      <c r="P661" s="274"/>
      <c r="Q661" s="274"/>
      <c r="R661" s="274"/>
      <c r="S661" s="274"/>
      <c r="T661" s="274"/>
      <c r="U661" s="274"/>
      <c r="W661" s="274"/>
      <c r="X661" s="274"/>
    </row>
    <row r="662" spans="3:24" ht="15" x14ac:dyDescent="0.2">
      <c r="C662" s="220"/>
      <c r="D662" s="273"/>
      <c r="E662" s="221"/>
      <c r="O662" s="274"/>
      <c r="P662" s="274"/>
      <c r="Q662" s="274"/>
      <c r="R662" s="274"/>
      <c r="S662" s="274"/>
      <c r="T662" s="274"/>
      <c r="U662" s="274"/>
      <c r="W662" s="274"/>
      <c r="X662" s="274"/>
    </row>
    <row r="663" spans="3:24" ht="15" x14ac:dyDescent="0.2">
      <c r="C663" s="220"/>
      <c r="D663" s="273"/>
      <c r="E663" s="221"/>
      <c r="O663" s="274"/>
      <c r="P663" s="274"/>
      <c r="Q663" s="274"/>
      <c r="R663" s="274"/>
      <c r="S663" s="274"/>
      <c r="T663" s="274"/>
      <c r="U663" s="274"/>
      <c r="W663" s="274"/>
      <c r="X663" s="274"/>
    </row>
    <row r="664" spans="3:24" ht="15" x14ac:dyDescent="0.2">
      <c r="C664" s="220"/>
      <c r="D664" s="273"/>
      <c r="E664" s="221"/>
      <c r="O664" s="274"/>
      <c r="P664" s="274"/>
      <c r="Q664" s="274"/>
      <c r="R664" s="274"/>
      <c r="S664" s="274"/>
      <c r="T664" s="274"/>
      <c r="U664" s="274"/>
      <c r="W664" s="274"/>
      <c r="X664" s="274"/>
    </row>
    <row r="665" spans="3:24" ht="15" x14ac:dyDescent="0.2">
      <c r="C665" s="220"/>
      <c r="D665" s="273"/>
      <c r="E665" s="221"/>
      <c r="O665" s="274"/>
      <c r="P665" s="274"/>
      <c r="Q665" s="274"/>
      <c r="R665" s="274"/>
      <c r="S665" s="274"/>
      <c r="T665" s="274"/>
      <c r="U665" s="274"/>
      <c r="W665" s="274"/>
      <c r="X665" s="274"/>
    </row>
    <row r="666" spans="3:24" ht="15" x14ac:dyDescent="0.2">
      <c r="C666" s="220"/>
      <c r="D666" s="273"/>
      <c r="E666" s="221"/>
      <c r="O666" s="274"/>
      <c r="P666" s="274"/>
      <c r="Q666" s="274"/>
      <c r="R666" s="274"/>
      <c r="S666" s="274"/>
      <c r="T666" s="274"/>
      <c r="U666" s="274"/>
      <c r="W666" s="274"/>
      <c r="X666" s="274"/>
    </row>
    <row r="667" spans="3:24" ht="15" x14ac:dyDescent="0.2">
      <c r="C667" s="220"/>
      <c r="D667" s="273"/>
      <c r="E667" s="221"/>
      <c r="O667" s="274"/>
      <c r="P667" s="274"/>
      <c r="Q667" s="274"/>
      <c r="R667" s="274"/>
      <c r="S667" s="274"/>
      <c r="T667" s="274"/>
      <c r="U667" s="274"/>
      <c r="W667" s="274"/>
      <c r="X667" s="274"/>
    </row>
    <row r="668" spans="3:24" ht="15" x14ac:dyDescent="0.2">
      <c r="C668" s="220"/>
      <c r="D668" s="273"/>
      <c r="E668" s="221"/>
      <c r="O668" s="274"/>
      <c r="P668" s="274"/>
      <c r="Q668" s="274"/>
      <c r="R668" s="274"/>
      <c r="S668" s="274"/>
      <c r="T668" s="274"/>
      <c r="U668" s="274"/>
      <c r="W668" s="274"/>
      <c r="X668" s="274"/>
    </row>
    <row r="669" spans="3:24" ht="15" x14ac:dyDescent="0.2">
      <c r="C669" s="220"/>
      <c r="D669" s="273"/>
      <c r="E669" s="221"/>
      <c r="O669" s="274"/>
      <c r="P669" s="274"/>
      <c r="Q669" s="274"/>
      <c r="R669" s="274"/>
      <c r="S669" s="274"/>
      <c r="T669" s="274"/>
      <c r="U669" s="274"/>
      <c r="W669" s="274"/>
      <c r="X669" s="274"/>
    </row>
    <row r="670" spans="3:24" ht="15" x14ac:dyDescent="0.2">
      <c r="C670" s="220"/>
      <c r="D670" s="273"/>
      <c r="E670" s="221"/>
      <c r="O670" s="274"/>
      <c r="P670" s="274"/>
      <c r="Q670" s="274"/>
      <c r="R670" s="274"/>
      <c r="S670" s="274"/>
      <c r="T670" s="274"/>
      <c r="U670" s="274"/>
      <c r="W670" s="274"/>
      <c r="X670" s="274"/>
    </row>
    <row r="671" spans="3:24" ht="15" x14ac:dyDescent="0.2">
      <c r="C671" s="220"/>
      <c r="D671" s="273"/>
      <c r="E671" s="221"/>
      <c r="O671" s="274"/>
      <c r="P671" s="274"/>
      <c r="Q671" s="274"/>
      <c r="R671" s="274"/>
      <c r="S671" s="274"/>
      <c r="T671" s="274"/>
      <c r="U671" s="274"/>
      <c r="W671" s="274"/>
      <c r="X671" s="274"/>
    </row>
    <row r="672" spans="3:24" ht="15" x14ac:dyDescent="0.2">
      <c r="C672" s="220"/>
      <c r="D672" s="273"/>
      <c r="E672" s="221"/>
      <c r="O672" s="274"/>
      <c r="P672" s="274"/>
      <c r="Q672" s="274"/>
      <c r="R672" s="274"/>
      <c r="S672" s="274"/>
      <c r="T672" s="274"/>
      <c r="U672" s="274"/>
      <c r="W672" s="274"/>
      <c r="X672" s="274"/>
    </row>
    <row r="673" spans="3:24" ht="15" x14ac:dyDescent="0.2">
      <c r="C673" s="220"/>
      <c r="D673" s="273"/>
      <c r="E673" s="221"/>
      <c r="O673" s="274"/>
      <c r="P673" s="274"/>
      <c r="Q673" s="274"/>
      <c r="R673" s="274"/>
      <c r="S673" s="274"/>
      <c r="T673" s="274"/>
      <c r="U673" s="274"/>
      <c r="W673" s="274"/>
      <c r="X673" s="274"/>
    </row>
    <row r="674" spans="3:24" ht="15" x14ac:dyDescent="0.2">
      <c r="C674" s="220"/>
      <c r="D674" s="273"/>
      <c r="E674" s="221"/>
      <c r="O674" s="274"/>
      <c r="P674" s="274"/>
      <c r="Q674" s="274"/>
      <c r="R674" s="274"/>
      <c r="S674" s="274"/>
      <c r="T674" s="274"/>
      <c r="U674" s="274"/>
      <c r="W674" s="274"/>
      <c r="X674" s="274"/>
    </row>
    <row r="675" spans="3:24" ht="15" x14ac:dyDescent="0.2">
      <c r="C675" s="220"/>
      <c r="D675" s="273"/>
      <c r="E675" s="221"/>
      <c r="O675" s="274"/>
      <c r="P675" s="274"/>
      <c r="Q675" s="274"/>
      <c r="R675" s="274"/>
      <c r="S675" s="274"/>
      <c r="T675" s="274"/>
      <c r="U675" s="274"/>
      <c r="W675" s="274"/>
      <c r="X675" s="274"/>
    </row>
    <row r="676" spans="3:24" ht="15" x14ac:dyDescent="0.2">
      <c r="C676" s="220"/>
      <c r="D676" s="273"/>
      <c r="E676" s="221"/>
      <c r="O676" s="274"/>
      <c r="P676" s="274"/>
      <c r="Q676" s="274"/>
      <c r="R676" s="274"/>
      <c r="S676" s="274"/>
      <c r="T676" s="274"/>
      <c r="U676" s="274"/>
      <c r="W676" s="274"/>
      <c r="X676" s="274"/>
    </row>
    <row r="677" spans="3:24" ht="15" x14ac:dyDescent="0.2">
      <c r="C677" s="220"/>
      <c r="D677" s="273"/>
      <c r="E677" s="221"/>
      <c r="O677" s="274"/>
      <c r="P677" s="274"/>
      <c r="Q677" s="274"/>
      <c r="R677" s="274"/>
      <c r="S677" s="274"/>
      <c r="T677" s="274"/>
      <c r="U677" s="274"/>
      <c r="W677" s="274"/>
      <c r="X677" s="274"/>
    </row>
    <row r="678" spans="3:24" ht="15" x14ac:dyDescent="0.2">
      <c r="C678" s="220"/>
      <c r="D678" s="273"/>
      <c r="E678" s="221"/>
      <c r="O678" s="274"/>
      <c r="P678" s="274"/>
      <c r="Q678" s="274"/>
      <c r="R678" s="274"/>
      <c r="S678" s="274"/>
      <c r="T678" s="274"/>
      <c r="U678" s="274"/>
      <c r="W678" s="274"/>
      <c r="X678" s="274"/>
    </row>
    <row r="679" spans="3:24" ht="15" x14ac:dyDescent="0.2">
      <c r="C679" s="220"/>
      <c r="D679" s="273"/>
      <c r="E679" s="221"/>
      <c r="O679" s="274"/>
      <c r="P679" s="274"/>
      <c r="Q679" s="274"/>
      <c r="R679" s="274"/>
      <c r="S679" s="274"/>
      <c r="T679" s="274"/>
      <c r="U679" s="274"/>
      <c r="W679" s="274"/>
      <c r="X679" s="274"/>
    </row>
    <row r="680" spans="3:24" ht="15" x14ac:dyDescent="0.2">
      <c r="C680" s="220"/>
      <c r="D680" s="273"/>
      <c r="E680" s="221"/>
      <c r="O680" s="274"/>
      <c r="P680" s="274"/>
      <c r="Q680" s="274"/>
      <c r="R680" s="274"/>
      <c r="S680" s="274"/>
      <c r="T680" s="274"/>
      <c r="U680" s="274"/>
      <c r="W680" s="274"/>
      <c r="X680" s="274"/>
    </row>
    <row r="681" spans="3:24" ht="15" x14ac:dyDescent="0.2">
      <c r="C681" s="220"/>
      <c r="D681" s="273"/>
      <c r="E681" s="221"/>
      <c r="O681" s="274"/>
      <c r="P681" s="274"/>
      <c r="Q681" s="274"/>
      <c r="R681" s="274"/>
      <c r="S681" s="274"/>
      <c r="T681" s="274"/>
      <c r="U681" s="274"/>
      <c r="W681" s="274"/>
      <c r="X681" s="274"/>
    </row>
    <row r="682" spans="3:24" ht="15" x14ac:dyDescent="0.2">
      <c r="C682" s="220"/>
      <c r="D682" s="273"/>
      <c r="E682" s="221"/>
      <c r="O682" s="274"/>
      <c r="P682" s="274"/>
      <c r="Q682" s="274"/>
      <c r="R682" s="274"/>
      <c r="S682" s="274"/>
      <c r="T682" s="274"/>
      <c r="U682" s="274"/>
      <c r="W682" s="274"/>
      <c r="X682" s="274"/>
    </row>
    <row r="683" spans="3:24" ht="15" x14ac:dyDescent="0.2">
      <c r="C683" s="220"/>
      <c r="D683" s="273"/>
      <c r="E683" s="221"/>
      <c r="O683" s="274"/>
      <c r="P683" s="274"/>
      <c r="Q683" s="274"/>
      <c r="R683" s="274"/>
      <c r="S683" s="274"/>
      <c r="T683" s="274"/>
      <c r="U683" s="274"/>
      <c r="W683" s="274"/>
      <c r="X683" s="274"/>
    </row>
    <row r="684" spans="3:24" ht="15" x14ac:dyDescent="0.2">
      <c r="C684" s="220"/>
      <c r="D684" s="273"/>
      <c r="E684" s="221"/>
      <c r="O684" s="274"/>
      <c r="P684" s="274"/>
      <c r="Q684" s="274"/>
      <c r="R684" s="274"/>
      <c r="S684" s="274"/>
      <c r="T684" s="274"/>
      <c r="U684" s="274"/>
      <c r="W684" s="274"/>
      <c r="X684" s="274"/>
    </row>
    <row r="685" spans="3:24" ht="15" x14ac:dyDescent="0.2">
      <c r="C685" s="220"/>
      <c r="D685" s="273"/>
      <c r="E685" s="221"/>
      <c r="O685" s="274"/>
      <c r="P685" s="274"/>
      <c r="Q685" s="274"/>
      <c r="R685" s="274"/>
      <c r="S685" s="274"/>
      <c r="T685" s="274"/>
      <c r="U685" s="274"/>
      <c r="W685" s="274"/>
      <c r="X685" s="274"/>
    </row>
    <row r="686" spans="3:24" ht="15" x14ac:dyDescent="0.2">
      <c r="C686" s="220"/>
      <c r="D686" s="273"/>
      <c r="E686" s="221"/>
      <c r="F686" s="221"/>
      <c r="O686" s="274"/>
      <c r="P686" s="274"/>
      <c r="Q686" s="274"/>
      <c r="R686" s="274"/>
      <c r="S686" s="274"/>
      <c r="T686" s="274"/>
      <c r="U686" s="274"/>
      <c r="W686" s="274"/>
      <c r="X686" s="274"/>
    </row>
    <row r="687" spans="3:24" ht="15" x14ac:dyDescent="0.2">
      <c r="C687" s="220"/>
      <c r="D687" s="273"/>
      <c r="E687" s="221"/>
      <c r="O687" s="274"/>
      <c r="P687" s="274"/>
      <c r="Q687" s="274"/>
      <c r="R687" s="274"/>
      <c r="S687" s="274"/>
      <c r="T687" s="274"/>
      <c r="U687" s="274"/>
      <c r="W687" s="274"/>
      <c r="X687" s="274"/>
    </row>
    <row r="688" spans="3:24" ht="15" x14ac:dyDescent="0.2">
      <c r="C688" s="220"/>
      <c r="D688" s="273"/>
      <c r="E688" s="221"/>
      <c r="O688" s="274"/>
      <c r="P688" s="274"/>
      <c r="Q688" s="274"/>
      <c r="R688" s="274"/>
      <c r="S688" s="274"/>
      <c r="T688" s="274"/>
      <c r="U688" s="274"/>
      <c r="W688" s="274"/>
      <c r="X688" s="274"/>
    </row>
    <row r="689" spans="3:24" ht="15" x14ac:dyDescent="0.2">
      <c r="C689" s="220"/>
      <c r="D689" s="273"/>
      <c r="E689" s="221"/>
      <c r="O689" s="274"/>
      <c r="P689" s="274"/>
      <c r="Q689" s="274"/>
      <c r="R689" s="274"/>
      <c r="S689" s="274"/>
      <c r="T689" s="274"/>
      <c r="U689" s="274"/>
      <c r="W689" s="274"/>
      <c r="X689" s="274"/>
    </row>
    <row r="690" spans="3:24" ht="15" x14ac:dyDescent="0.2">
      <c r="C690" s="220"/>
      <c r="D690" s="273"/>
      <c r="E690" s="221"/>
      <c r="O690" s="274"/>
      <c r="P690" s="274"/>
      <c r="Q690" s="274"/>
      <c r="R690" s="274"/>
      <c r="S690" s="274"/>
      <c r="T690" s="274"/>
      <c r="U690" s="274"/>
      <c r="W690" s="274"/>
      <c r="X690" s="274"/>
    </row>
    <row r="691" spans="3:24" ht="15" x14ac:dyDescent="0.2">
      <c r="C691" s="220"/>
      <c r="D691" s="273"/>
      <c r="E691" s="221"/>
      <c r="O691" s="274"/>
      <c r="P691" s="274"/>
      <c r="Q691" s="274"/>
      <c r="R691" s="274"/>
      <c r="S691" s="274"/>
      <c r="T691" s="274"/>
      <c r="U691" s="274"/>
      <c r="W691" s="274"/>
      <c r="X691" s="274"/>
    </row>
    <row r="692" spans="3:24" ht="15" x14ac:dyDescent="0.2">
      <c r="C692" s="220"/>
      <c r="D692" s="273"/>
      <c r="E692" s="221"/>
      <c r="O692" s="274"/>
      <c r="P692" s="274"/>
      <c r="Q692" s="274"/>
      <c r="R692" s="274"/>
      <c r="S692" s="274"/>
      <c r="T692" s="274"/>
      <c r="U692" s="274"/>
      <c r="W692" s="274"/>
      <c r="X692" s="274"/>
    </row>
    <row r="693" spans="3:24" ht="15" x14ac:dyDescent="0.2">
      <c r="C693" s="220"/>
      <c r="D693" s="273"/>
      <c r="E693" s="221"/>
      <c r="O693" s="274"/>
      <c r="P693" s="274"/>
      <c r="Q693" s="274"/>
      <c r="R693" s="274"/>
      <c r="S693" s="274"/>
      <c r="T693" s="274"/>
      <c r="U693" s="274"/>
      <c r="W693" s="274"/>
      <c r="X693" s="274"/>
    </row>
    <row r="694" spans="3:24" ht="15" x14ac:dyDescent="0.2">
      <c r="C694" s="220"/>
      <c r="D694" s="273"/>
      <c r="E694" s="221"/>
      <c r="O694" s="274"/>
      <c r="P694" s="274"/>
      <c r="Q694" s="274"/>
      <c r="R694" s="274"/>
      <c r="S694" s="274"/>
      <c r="T694" s="274"/>
      <c r="U694" s="274"/>
      <c r="W694" s="274"/>
      <c r="X694" s="274"/>
    </row>
    <row r="695" spans="3:24" ht="15" x14ac:dyDescent="0.2">
      <c r="C695" s="220"/>
      <c r="D695" s="273"/>
      <c r="E695" s="221"/>
      <c r="O695" s="274"/>
      <c r="P695" s="274"/>
      <c r="Q695" s="274"/>
      <c r="R695" s="274"/>
      <c r="S695" s="274"/>
      <c r="T695" s="274"/>
      <c r="U695" s="274"/>
      <c r="W695" s="274"/>
      <c r="X695" s="274"/>
    </row>
    <row r="696" spans="3:24" ht="15" x14ac:dyDescent="0.2">
      <c r="C696" s="220"/>
      <c r="D696" s="273"/>
      <c r="E696" s="221"/>
      <c r="O696" s="274"/>
      <c r="P696" s="274"/>
      <c r="Q696" s="274"/>
      <c r="R696" s="274"/>
      <c r="S696" s="274"/>
      <c r="T696" s="274"/>
      <c r="U696" s="274"/>
      <c r="W696" s="274"/>
      <c r="X696" s="274"/>
    </row>
    <row r="697" spans="3:24" ht="15" x14ac:dyDescent="0.2">
      <c r="C697" s="220"/>
      <c r="D697" s="273"/>
      <c r="E697" s="221"/>
      <c r="O697" s="274"/>
      <c r="P697" s="274"/>
      <c r="Q697" s="274"/>
      <c r="R697" s="274"/>
      <c r="S697" s="274"/>
      <c r="T697" s="274"/>
      <c r="U697" s="274"/>
      <c r="W697" s="274"/>
      <c r="X697" s="274"/>
    </row>
    <row r="698" spans="3:24" ht="15" x14ac:dyDescent="0.2">
      <c r="C698" s="220"/>
      <c r="D698" s="273"/>
      <c r="E698" s="221"/>
      <c r="O698" s="274"/>
      <c r="P698" s="274"/>
      <c r="Q698" s="274"/>
      <c r="R698" s="274"/>
      <c r="S698" s="274"/>
      <c r="T698" s="274"/>
      <c r="U698" s="274"/>
      <c r="W698" s="274"/>
      <c r="X698" s="274"/>
    </row>
    <row r="699" spans="3:24" ht="15" x14ac:dyDescent="0.2">
      <c r="C699" s="220"/>
      <c r="D699" s="273"/>
      <c r="E699" s="221"/>
      <c r="O699" s="274"/>
      <c r="P699" s="274"/>
      <c r="Q699" s="274"/>
      <c r="R699" s="274"/>
      <c r="S699" s="274"/>
      <c r="T699" s="274"/>
      <c r="U699" s="274"/>
      <c r="W699" s="274"/>
      <c r="X699" s="274"/>
    </row>
    <row r="700" spans="3:24" ht="15" x14ac:dyDescent="0.2">
      <c r="C700" s="220"/>
      <c r="D700" s="273"/>
      <c r="E700" s="221"/>
      <c r="O700" s="274"/>
      <c r="P700" s="274"/>
      <c r="Q700" s="274"/>
      <c r="R700" s="274"/>
      <c r="S700" s="274"/>
      <c r="T700" s="274"/>
      <c r="U700" s="274"/>
      <c r="W700" s="274"/>
      <c r="X700" s="274"/>
    </row>
    <row r="701" spans="3:24" ht="15" x14ac:dyDescent="0.2">
      <c r="C701" s="220"/>
      <c r="D701" s="273"/>
      <c r="E701" s="221"/>
      <c r="O701" s="274"/>
      <c r="P701" s="274"/>
      <c r="Q701" s="274"/>
      <c r="R701" s="274"/>
      <c r="S701" s="274"/>
      <c r="T701" s="274"/>
      <c r="U701" s="274"/>
      <c r="W701" s="274"/>
      <c r="X701" s="274"/>
    </row>
    <row r="702" spans="3:24" ht="15" x14ac:dyDescent="0.2">
      <c r="C702" s="220"/>
      <c r="D702" s="273"/>
      <c r="E702" s="221"/>
      <c r="O702" s="274"/>
      <c r="P702" s="274"/>
      <c r="Q702" s="274"/>
      <c r="R702" s="274"/>
      <c r="S702" s="274"/>
      <c r="T702" s="274"/>
      <c r="U702" s="274"/>
      <c r="W702" s="274"/>
      <c r="X702" s="274"/>
    </row>
    <row r="703" spans="3:24" ht="15" x14ac:dyDescent="0.2">
      <c r="C703" s="220"/>
      <c r="D703" s="273"/>
      <c r="E703" s="221"/>
      <c r="O703" s="274"/>
      <c r="P703" s="274"/>
      <c r="Q703" s="274"/>
      <c r="R703" s="274"/>
      <c r="S703" s="274"/>
      <c r="T703" s="274"/>
      <c r="U703" s="274"/>
      <c r="W703" s="274"/>
      <c r="X703" s="274"/>
    </row>
    <row r="704" spans="3:24" ht="15" x14ac:dyDescent="0.2">
      <c r="C704" s="220"/>
      <c r="D704" s="273"/>
      <c r="E704" s="221"/>
      <c r="O704" s="274"/>
      <c r="P704" s="274"/>
      <c r="Q704" s="274"/>
      <c r="R704" s="274"/>
      <c r="S704" s="274"/>
      <c r="T704" s="274"/>
      <c r="U704" s="274"/>
      <c r="W704" s="274"/>
      <c r="X704" s="274"/>
    </row>
    <row r="705" spans="3:24" ht="15" x14ac:dyDescent="0.2">
      <c r="C705" s="220"/>
      <c r="D705" s="273"/>
      <c r="E705" s="221"/>
      <c r="O705" s="274"/>
      <c r="P705" s="274"/>
      <c r="Q705" s="274"/>
      <c r="R705" s="274"/>
      <c r="S705" s="274"/>
      <c r="T705" s="274"/>
      <c r="U705" s="274"/>
      <c r="W705" s="274"/>
      <c r="X705" s="274"/>
    </row>
    <row r="706" spans="3:24" ht="15" x14ac:dyDescent="0.2">
      <c r="C706" s="220"/>
      <c r="D706" s="273"/>
      <c r="E706" s="221"/>
      <c r="O706" s="274"/>
      <c r="P706" s="274"/>
      <c r="Q706" s="274"/>
      <c r="R706" s="274"/>
      <c r="S706" s="274"/>
      <c r="T706" s="274"/>
      <c r="U706" s="274"/>
      <c r="W706" s="274"/>
      <c r="X706" s="274"/>
    </row>
    <row r="707" spans="3:24" ht="15" x14ac:dyDescent="0.2">
      <c r="C707" s="220"/>
      <c r="D707" s="273"/>
      <c r="E707" s="221"/>
      <c r="O707" s="274"/>
      <c r="P707" s="274"/>
      <c r="Q707" s="274"/>
      <c r="R707" s="274"/>
      <c r="S707" s="274"/>
      <c r="T707" s="274"/>
      <c r="U707" s="274"/>
      <c r="W707" s="274"/>
      <c r="X707" s="274"/>
    </row>
    <row r="708" spans="3:24" ht="15" x14ac:dyDescent="0.2">
      <c r="C708" s="220"/>
      <c r="D708" s="273"/>
      <c r="E708" s="221"/>
      <c r="O708" s="274"/>
      <c r="P708" s="274"/>
      <c r="Q708" s="274"/>
      <c r="R708" s="274"/>
      <c r="S708" s="274"/>
      <c r="T708" s="274"/>
      <c r="U708" s="274"/>
      <c r="W708" s="274"/>
      <c r="X708" s="274"/>
    </row>
    <row r="709" spans="3:24" ht="15" x14ac:dyDescent="0.2">
      <c r="C709" s="220"/>
      <c r="D709" s="273"/>
      <c r="E709" s="221"/>
      <c r="O709" s="274"/>
      <c r="P709" s="274"/>
      <c r="Q709" s="274"/>
      <c r="R709" s="274"/>
      <c r="S709" s="274"/>
      <c r="T709" s="274"/>
      <c r="U709" s="274"/>
      <c r="W709" s="274"/>
      <c r="X709" s="274"/>
    </row>
    <row r="710" spans="3:24" ht="15" x14ac:dyDescent="0.2">
      <c r="C710" s="220"/>
      <c r="D710" s="273"/>
      <c r="E710" s="221"/>
      <c r="O710" s="274"/>
      <c r="P710" s="274"/>
      <c r="Q710" s="274"/>
      <c r="R710" s="274"/>
      <c r="S710" s="274"/>
      <c r="T710" s="274"/>
      <c r="U710" s="274"/>
      <c r="W710" s="274"/>
      <c r="X710" s="274"/>
    </row>
    <row r="711" spans="3:24" ht="15" x14ac:dyDescent="0.2">
      <c r="C711" s="220"/>
      <c r="D711" s="273"/>
      <c r="E711" s="221"/>
      <c r="O711" s="274"/>
      <c r="P711" s="274"/>
      <c r="Q711" s="274"/>
      <c r="R711" s="274"/>
      <c r="S711" s="274"/>
      <c r="T711" s="274"/>
      <c r="U711" s="274"/>
      <c r="W711" s="274"/>
      <c r="X711" s="274"/>
    </row>
    <row r="712" spans="3:24" ht="15" x14ac:dyDescent="0.2">
      <c r="C712" s="220"/>
      <c r="D712" s="273"/>
      <c r="E712" s="221"/>
      <c r="O712" s="274"/>
      <c r="P712" s="274"/>
      <c r="Q712" s="274"/>
      <c r="R712" s="274"/>
      <c r="S712" s="274"/>
      <c r="T712" s="274"/>
      <c r="U712" s="274"/>
      <c r="W712" s="274"/>
      <c r="X712" s="274"/>
    </row>
    <row r="713" spans="3:24" ht="15" x14ac:dyDescent="0.2">
      <c r="C713" s="220"/>
      <c r="D713" s="273"/>
      <c r="E713" s="221"/>
      <c r="O713" s="274"/>
      <c r="P713" s="274"/>
      <c r="Q713" s="274"/>
      <c r="R713" s="274"/>
      <c r="S713" s="274"/>
      <c r="T713" s="274"/>
      <c r="U713" s="274"/>
      <c r="W713" s="274"/>
      <c r="X713" s="274"/>
    </row>
    <row r="714" spans="3:24" ht="15" x14ac:dyDescent="0.2">
      <c r="C714" s="220"/>
      <c r="D714" s="273"/>
      <c r="E714" s="221"/>
      <c r="O714" s="274"/>
      <c r="P714" s="274"/>
      <c r="Q714" s="274"/>
      <c r="R714" s="274"/>
      <c r="S714" s="274"/>
      <c r="T714" s="274"/>
      <c r="U714" s="274"/>
      <c r="W714" s="274"/>
      <c r="X714" s="274"/>
    </row>
    <row r="715" spans="3:24" ht="15" x14ac:dyDescent="0.2">
      <c r="C715" s="220"/>
      <c r="D715" s="273"/>
      <c r="E715" s="221"/>
      <c r="O715" s="274"/>
      <c r="P715" s="274"/>
      <c r="Q715" s="274"/>
      <c r="R715" s="274"/>
      <c r="S715" s="274"/>
      <c r="T715" s="274"/>
      <c r="U715" s="274"/>
      <c r="W715" s="274"/>
      <c r="X715" s="274"/>
    </row>
    <row r="716" spans="3:24" ht="15" x14ac:dyDescent="0.2">
      <c r="C716" s="220"/>
      <c r="D716" s="273"/>
      <c r="E716" s="221"/>
      <c r="O716" s="274"/>
      <c r="P716" s="274"/>
      <c r="Q716" s="274"/>
      <c r="R716" s="274"/>
      <c r="S716" s="274"/>
      <c r="T716" s="274"/>
      <c r="U716" s="274"/>
      <c r="W716" s="274"/>
      <c r="X716" s="274"/>
    </row>
    <row r="717" spans="3:24" ht="15" x14ac:dyDescent="0.2">
      <c r="C717" s="220"/>
      <c r="D717" s="273"/>
      <c r="E717" s="221"/>
      <c r="O717" s="274"/>
      <c r="P717" s="274"/>
      <c r="Q717" s="274"/>
      <c r="R717" s="274"/>
      <c r="S717" s="274"/>
      <c r="T717" s="274"/>
      <c r="U717" s="274"/>
      <c r="W717" s="274"/>
      <c r="X717" s="274"/>
    </row>
    <row r="718" spans="3:24" ht="15" x14ac:dyDescent="0.2">
      <c r="C718" s="220"/>
      <c r="D718" s="273"/>
      <c r="E718" s="221"/>
      <c r="O718" s="274"/>
      <c r="P718" s="274"/>
      <c r="Q718" s="274"/>
      <c r="R718" s="274"/>
      <c r="S718" s="274"/>
      <c r="T718" s="274"/>
      <c r="U718" s="274"/>
      <c r="W718" s="274"/>
      <c r="X718" s="274"/>
    </row>
    <row r="719" spans="3:24" ht="15" x14ac:dyDescent="0.2">
      <c r="C719" s="220"/>
      <c r="D719" s="273"/>
      <c r="E719" s="221"/>
      <c r="O719" s="274"/>
      <c r="P719" s="274"/>
      <c r="Q719" s="274"/>
      <c r="R719" s="274"/>
      <c r="S719" s="274"/>
      <c r="T719" s="274"/>
      <c r="U719" s="274"/>
      <c r="W719" s="274"/>
      <c r="X719" s="274"/>
    </row>
    <row r="720" spans="3:24" ht="15" x14ac:dyDescent="0.2">
      <c r="C720" s="220"/>
      <c r="D720" s="273"/>
      <c r="E720" s="221"/>
      <c r="O720" s="274"/>
      <c r="P720" s="274"/>
      <c r="Q720" s="274"/>
      <c r="R720" s="274"/>
      <c r="S720" s="274"/>
      <c r="T720" s="274"/>
      <c r="U720" s="274"/>
      <c r="W720" s="274"/>
      <c r="X720" s="274"/>
    </row>
    <row r="721" spans="3:24" ht="15" x14ac:dyDescent="0.2">
      <c r="C721" s="220"/>
      <c r="D721" s="273"/>
      <c r="E721" s="221"/>
      <c r="O721" s="274"/>
      <c r="P721" s="274"/>
      <c r="Q721" s="274"/>
      <c r="R721" s="274"/>
      <c r="S721" s="274"/>
      <c r="T721" s="274"/>
      <c r="U721" s="274"/>
      <c r="W721" s="274"/>
      <c r="X721" s="274"/>
    </row>
    <row r="722" spans="3:24" ht="15" x14ac:dyDescent="0.2">
      <c r="C722" s="220"/>
      <c r="D722" s="273"/>
      <c r="E722" s="221"/>
      <c r="O722" s="274"/>
      <c r="P722" s="274"/>
      <c r="Q722" s="274"/>
      <c r="R722" s="274"/>
      <c r="S722" s="274"/>
      <c r="T722" s="274"/>
      <c r="U722" s="274"/>
      <c r="W722" s="274"/>
      <c r="X722" s="274"/>
    </row>
    <row r="723" spans="3:24" ht="15" x14ac:dyDescent="0.2">
      <c r="C723" s="220"/>
      <c r="D723" s="273"/>
      <c r="E723" s="221"/>
      <c r="O723" s="274"/>
      <c r="P723" s="274"/>
      <c r="Q723" s="274"/>
      <c r="R723" s="274"/>
      <c r="S723" s="274"/>
      <c r="T723" s="274"/>
      <c r="U723" s="274"/>
      <c r="W723" s="274"/>
      <c r="X723" s="274"/>
    </row>
    <row r="724" spans="3:24" ht="15" x14ac:dyDescent="0.2">
      <c r="C724" s="220"/>
      <c r="D724" s="273"/>
      <c r="E724" s="221"/>
      <c r="O724" s="274"/>
      <c r="P724" s="274"/>
      <c r="Q724" s="274"/>
      <c r="R724" s="274"/>
      <c r="S724" s="274"/>
      <c r="T724" s="274"/>
      <c r="U724" s="274"/>
      <c r="W724" s="274"/>
      <c r="X724" s="274"/>
    </row>
    <row r="725" spans="3:24" ht="15" x14ac:dyDescent="0.2">
      <c r="C725" s="220"/>
      <c r="D725" s="273"/>
      <c r="E725" s="221"/>
      <c r="O725" s="274"/>
      <c r="P725" s="274"/>
      <c r="Q725" s="274"/>
      <c r="R725" s="274"/>
      <c r="S725" s="274"/>
      <c r="T725" s="274"/>
      <c r="U725" s="274"/>
      <c r="W725" s="274"/>
      <c r="X725" s="274"/>
    </row>
    <row r="726" spans="3:24" ht="15" x14ac:dyDescent="0.2">
      <c r="C726" s="220"/>
      <c r="D726" s="273"/>
      <c r="E726" s="221"/>
      <c r="O726" s="274"/>
      <c r="P726" s="274"/>
      <c r="Q726" s="274"/>
      <c r="R726" s="274"/>
      <c r="S726" s="274"/>
      <c r="T726" s="274"/>
      <c r="U726" s="274"/>
      <c r="W726" s="274"/>
      <c r="X726" s="274"/>
    </row>
    <row r="727" spans="3:24" ht="15" x14ac:dyDescent="0.2">
      <c r="C727" s="220"/>
      <c r="D727" s="273"/>
      <c r="E727" s="221"/>
      <c r="O727" s="274"/>
      <c r="P727" s="274"/>
      <c r="Q727" s="274"/>
      <c r="R727" s="274"/>
      <c r="S727" s="274"/>
      <c r="T727" s="274"/>
      <c r="U727" s="274"/>
      <c r="W727" s="274"/>
      <c r="X727" s="274"/>
    </row>
    <row r="728" spans="3:24" ht="15" x14ac:dyDescent="0.2">
      <c r="C728" s="220"/>
      <c r="D728" s="273"/>
      <c r="E728" s="221"/>
      <c r="O728" s="274"/>
      <c r="P728" s="274"/>
      <c r="Q728" s="274"/>
      <c r="R728" s="274"/>
      <c r="S728" s="274"/>
      <c r="T728" s="274"/>
      <c r="U728" s="274"/>
      <c r="W728" s="274"/>
      <c r="X728" s="274"/>
    </row>
    <row r="729" spans="3:24" ht="15" x14ac:dyDescent="0.2">
      <c r="C729" s="220"/>
      <c r="D729" s="273"/>
      <c r="E729" s="221"/>
      <c r="O729" s="274"/>
      <c r="P729" s="274"/>
      <c r="Q729" s="274"/>
      <c r="R729" s="274"/>
      <c r="S729" s="274"/>
      <c r="T729" s="274"/>
      <c r="U729" s="274"/>
      <c r="W729" s="274"/>
      <c r="X729" s="274"/>
    </row>
    <row r="730" spans="3:24" ht="15" x14ac:dyDescent="0.2">
      <c r="C730" s="220"/>
      <c r="D730" s="273"/>
      <c r="E730" s="221"/>
      <c r="O730" s="274"/>
      <c r="P730" s="274"/>
      <c r="Q730" s="274"/>
      <c r="R730" s="274"/>
      <c r="S730" s="274"/>
      <c r="T730" s="274"/>
      <c r="U730" s="274"/>
      <c r="W730" s="274"/>
      <c r="X730" s="274"/>
    </row>
    <row r="731" spans="3:24" ht="15" x14ac:dyDescent="0.2">
      <c r="C731" s="220"/>
      <c r="D731" s="273"/>
      <c r="E731" s="221"/>
      <c r="O731" s="274"/>
      <c r="P731" s="274"/>
      <c r="Q731" s="274"/>
      <c r="R731" s="274"/>
      <c r="S731" s="274"/>
      <c r="T731" s="274"/>
      <c r="U731" s="274"/>
      <c r="W731" s="274"/>
      <c r="X731" s="274"/>
    </row>
    <row r="732" spans="3:24" ht="15" x14ac:dyDescent="0.2">
      <c r="C732" s="220"/>
      <c r="D732" s="273"/>
      <c r="E732" s="221"/>
      <c r="O732" s="274"/>
      <c r="P732" s="274"/>
      <c r="Q732" s="274"/>
      <c r="R732" s="274"/>
      <c r="S732" s="274"/>
      <c r="T732" s="274"/>
      <c r="U732" s="274"/>
      <c r="W732" s="274"/>
      <c r="X732" s="274"/>
    </row>
    <row r="733" spans="3:24" ht="15" x14ac:dyDescent="0.2">
      <c r="C733" s="220"/>
      <c r="D733" s="273"/>
      <c r="E733" s="221"/>
      <c r="O733" s="274"/>
      <c r="P733" s="274"/>
      <c r="Q733" s="274"/>
      <c r="R733" s="274"/>
      <c r="S733" s="274"/>
      <c r="T733" s="274"/>
      <c r="U733" s="274"/>
      <c r="W733" s="274"/>
      <c r="X733" s="274"/>
    </row>
    <row r="734" spans="3:24" ht="15" x14ac:dyDescent="0.2">
      <c r="C734" s="220"/>
      <c r="D734" s="273"/>
      <c r="E734" s="221"/>
      <c r="O734" s="274"/>
      <c r="P734" s="274"/>
      <c r="Q734" s="274"/>
      <c r="R734" s="274"/>
      <c r="S734" s="274"/>
      <c r="T734" s="274"/>
      <c r="U734" s="274"/>
      <c r="W734" s="274"/>
      <c r="X734" s="274"/>
    </row>
    <row r="735" spans="3:24" ht="15" x14ac:dyDescent="0.2">
      <c r="C735" s="220"/>
      <c r="D735" s="273"/>
      <c r="E735" s="221"/>
      <c r="O735" s="274"/>
      <c r="P735" s="274"/>
      <c r="Q735" s="274"/>
      <c r="R735" s="274"/>
      <c r="S735" s="274"/>
      <c r="T735" s="274"/>
      <c r="U735" s="274"/>
      <c r="W735" s="274"/>
      <c r="X735" s="274"/>
    </row>
    <row r="736" spans="3:24" ht="15" x14ac:dyDescent="0.2">
      <c r="C736" s="220"/>
      <c r="D736" s="273"/>
      <c r="E736" s="221"/>
      <c r="O736" s="274"/>
      <c r="P736" s="274"/>
      <c r="Q736" s="274"/>
      <c r="R736" s="274"/>
      <c r="S736" s="274"/>
      <c r="T736" s="274"/>
      <c r="U736" s="274"/>
      <c r="W736" s="274"/>
      <c r="X736" s="274"/>
    </row>
    <row r="737" spans="1:24" ht="15" x14ac:dyDescent="0.2">
      <c r="C737" s="220"/>
      <c r="D737" s="273"/>
      <c r="E737" s="221"/>
      <c r="O737" s="274"/>
      <c r="P737" s="274"/>
      <c r="Q737" s="274"/>
      <c r="R737" s="274"/>
      <c r="S737" s="274"/>
      <c r="T737" s="274"/>
      <c r="U737" s="274"/>
      <c r="W737" s="274"/>
      <c r="X737" s="274"/>
    </row>
    <row r="738" spans="1:24" ht="15" x14ac:dyDescent="0.2">
      <c r="C738" s="220"/>
      <c r="D738" s="273"/>
      <c r="E738" s="221"/>
      <c r="O738" s="274"/>
      <c r="P738" s="274"/>
      <c r="Q738" s="274"/>
      <c r="R738" s="274"/>
      <c r="S738" s="274"/>
      <c r="T738" s="274"/>
      <c r="U738" s="274"/>
      <c r="W738" s="274"/>
      <c r="X738" s="274"/>
    </row>
    <row r="739" spans="1:24" ht="15" x14ac:dyDescent="0.2">
      <c r="C739" s="220"/>
      <c r="D739" s="273"/>
      <c r="E739" s="221"/>
      <c r="O739" s="274"/>
      <c r="P739" s="274"/>
      <c r="Q739" s="274"/>
      <c r="R739" s="274"/>
      <c r="S739" s="274"/>
      <c r="T739" s="274"/>
      <c r="U739" s="274"/>
      <c r="W739" s="274"/>
      <c r="X739" s="274"/>
    </row>
    <row r="740" spans="1:24" ht="15" x14ac:dyDescent="0.2">
      <c r="C740" s="220"/>
      <c r="D740" s="273"/>
      <c r="E740" s="221"/>
      <c r="O740" s="274"/>
      <c r="P740" s="274"/>
      <c r="Q740" s="274"/>
      <c r="R740" s="274"/>
      <c r="S740" s="274"/>
      <c r="T740" s="274"/>
      <c r="U740" s="274"/>
      <c r="W740" s="274"/>
      <c r="X740" s="274"/>
    </row>
    <row r="741" spans="1:24" ht="15" x14ac:dyDescent="0.2">
      <c r="C741" s="220"/>
      <c r="D741" s="273"/>
      <c r="E741" s="221"/>
      <c r="O741" s="274"/>
      <c r="P741" s="274"/>
      <c r="Q741" s="274"/>
      <c r="R741" s="274"/>
      <c r="S741" s="274"/>
      <c r="T741" s="274"/>
      <c r="U741" s="274"/>
      <c r="W741" s="274"/>
      <c r="X741" s="274"/>
    </row>
    <row r="742" spans="1:24" ht="15" x14ac:dyDescent="0.2">
      <c r="C742" s="220"/>
      <c r="D742" s="273"/>
      <c r="E742" s="221"/>
      <c r="O742" s="274"/>
      <c r="P742" s="274"/>
      <c r="Q742" s="274"/>
      <c r="R742" s="274"/>
      <c r="S742" s="274"/>
      <c r="T742" s="274"/>
      <c r="U742" s="274"/>
      <c r="W742" s="274"/>
      <c r="X742" s="274"/>
    </row>
    <row r="743" spans="1:24" ht="15" x14ac:dyDescent="0.2">
      <c r="C743" s="220"/>
      <c r="D743" s="273"/>
      <c r="E743" s="221"/>
      <c r="O743" s="274"/>
      <c r="P743" s="274"/>
      <c r="Q743" s="274"/>
      <c r="R743" s="274"/>
      <c r="S743" s="274"/>
      <c r="T743" s="274"/>
      <c r="U743" s="274"/>
      <c r="W743" s="274"/>
      <c r="X743" s="274"/>
    </row>
    <row r="744" spans="1:24" ht="15" x14ac:dyDescent="0.2">
      <c r="C744" s="220"/>
      <c r="D744" s="273"/>
      <c r="E744" s="221"/>
      <c r="O744" s="274"/>
      <c r="P744" s="274"/>
      <c r="Q744" s="274"/>
      <c r="R744" s="274"/>
      <c r="S744" s="274"/>
      <c r="T744" s="274"/>
      <c r="U744" s="274"/>
      <c r="W744" s="274"/>
      <c r="X744" s="274"/>
    </row>
    <row r="745" spans="1:24" ht="15" x14ac:dyDescent="0.2">
      <c r="C745" s="220"/>
      <c r="D745" s="273"/>
      <c r="E745" s="221"/>
      <c r="O745" s="274"/>
      <c r="P745" s="274"/>
      <c r="Q745" s="274"/>
      <c r="R745" s="274"/>
      <c r="S745" s="274"/>
      <c r="T745" s="274"/>
      <c r="U745" s="274"/>
      <c r="W745" s="274"/>
      <c r="X745" s="274"/>
    </row>
    <row r="746" spans="1:24" ht="15" x14ac:dyDescent="0.2">
      <c r="C746" s="220"/>
      <c r="D746" s="273"/>
      <c r="E746" s="221"/>
      <c r="O746" s="274"/>
      <c r="P746" s="274"/>
      <c r="Q746" s="274"/>
      <c r="R746" s="274"/>
      <c r="S746" s="274"/>
      <c r="T746" s="274"/>
      <c r="U746" s="274"/>
      <c r="W746" s="274"/>
      <c r="X746" s="274"/>
    </row>
    <row r="747" spans="1:24" ht="15" x14ac:dyDescent="0.2">
      <c r="C747" s="220"/>
      <c r="D747" s="273"/>
      <c r="E747" s="221"/>
      <c r="O747" s="274"/>
      <c r="P747" s="274"/>
      <c r="Q747" s="274"/>
      <c r="R747" s="274"/>
      <c r="S747" s="274"/>
      <c r="T747" s="274"/>
      <c r="U747" s="274"/>
      <c r="W747" s="274"/>
      <c r="X747" s="274"/>
    </row>
    <row r="748" spans="1:24" ht="15" x14ac:dyDescent="0.2">
      <c r="A748" s="221"/>
      <c r="B748" s="221"/>
      <c r="C748" s="220"/>
      <c r="D748" s="273"/>
      <c r="E748" s="220"/>
      <c r="F748" s="220"/>
      <c r="O748" s="274"/>
      <c r="P748" s="274"/>
      <c r="Q748" s="274"/>
      <c r="R748" s="274"/>
      <c r="S748" s="274"/>
      <c r="T748" s="274"/>
      <c r="U748" s="274"/>
      <c r="V748" s="274"/>
      <c r="W748" s="274"/>
      <c r="X748" s="274"/>
    </row>
    <row r="749" spans="1:24" ht="15" x14ac:dyDescent="0.2">
      <c r="C749" s="220"/>
      <c r="D749" s="273"/>
      <c r="E749" s="221"/>
      <c r="O749" s="274"/>
      <c r="P749" s="274"/>
      <c r="Q749" s="274"/>
      <c r="R749" s="274"/>
      <c r="S749" s="274"/>
      <c r="T749" s="274"/>
      <c r="U749" s="274"/>
      <c r="W749" s="274"/>
      <c r="X749" s="274"/>
    </row>
    <row r="750" spans="1:24" ht="15" x14ac:dyDescent="0.2">
      <c r="C750" s="220"/>
      <c r="D750" s="273"/>
      <c r="E750" s="221"/>
      <c r="O750" s="274"/>
      <c r="P750" s="274"/>
      <c r="Q750" s="274"/>
      <c r="R750" s="274"/>
      <c r="S750" s="274"/>
      <c r="T750" s="274"/>
      <c r="U750" s="274"/>
      <c r="W750" s="274"/>
      <c r="X750" s="274"/>
    </row>
    <row r="751" spans="1:24" ht="15" x14ac:dyDescent="0.2">
      <c r="C751" s="220"/>
      <c r="D751" s="273"/>
      <c r="E751" s="221"/>
      <c r="O751" s="274"/>
      <c r="P751" s="274"/>
      <c r="Q751" s="274"/>
      <c r="R751" s="274"/>
      <c r="S751" s="274"/>
      <c r="T751" s="274"/>
      <c r="U751" s="274"/>
      <c r="W751" s="274"/>
      <c r="X751" s="274"/>
    </row>
    <row r="752" spans="1:24" ht="15" x14ac:dyDescent="0.2">
      <c r="C752" s="220"/>
      <c r="D752" s="273"/>
      <c r="E752" s="221"/>
      <c r="O752" s="274"/>
      <c r="P752" s="274"/>
      <c r="Q752" s="274"/>
      <c r="R752" s="274"/>
      <c r="S752" s="274"/>
      <c r="T752" s="274"/>
      <c r="U752" s="274"/>
      <c r="W752" s="274"/>
      <c r="X752" s="274"/>
    </row>
    <row r="753" spans="3:24" ht="15" x14ac:dyDescent="0.2">
      <c r="C753" s="220"/>
      <c r="D753" s="273"/>
      <c r="E753" s="221"/>
      <c r="O753" s="274"/>
      <c r="P753" s="274"/>
      <c r="Q753" s="274"/>
      <c r="R753" s="274"/>
      <c r="S753" s="274"/>
      <c r="T753" s="274"/>
      <c r="U753" s="274"/>
      <c r="W753" s="274"/>
      <c r="X753" s="274"/>
    </row>
    <row r="754" spans="3:24" ht="15" x14ac:dyDescent="0.2">
      <c r="C754" s="220"/>
      <c r="D754" s="273"/>
      <c r="E754" s="221"/>
      <c r="O754" s="274"/>
      <c r="P754" s="274"/>
      <c r="Q754" s="274"/>
      <c r="R754" s="274"/>
      <c r="S754" s="274"/>
      <c r="T754" s="274"/>
      <c r="U754" s="274"/>
      <c r="W754" s="274"/>
      <c r="X754" s="274"/>
    </row>
    <row r="755" spans="3:24" ht="15" x14ac:dyDescent="0.2">
      <c r="C755" s="220"/>
      <c r="D755" s="273"/>
      <c r="E755" s="221"/>
      <c r="O755" s="274"/>
      <c r="P755" s="274"/>
      <c r="Q755" s="274"/>
      <c r="R755" s="274"/>
      <c r="S755" s="274"/>
      <c r="T755" s="274"/>
      <c r="U755" s="274"/>
      <c r="W755" s="274"/>
      <c r="X755" s="274"/>
    </row>
    <row r="756" spans="3:24" ht="15" x14ac:dyDescent="0.2">
      <c r="C756" s="220"/>
      <c r="D756" s="273"/>
      <c r="E756" s="221"/>
      <c r="O756" s="274"/>
      <c r="P756" s="274"/>
      <c r="Q756" s="274"/>
      <c r="R756" s="274"/>
      <c r="S756" s="274"/>
      <c r="T756" s="274"/>
      <c r="U756" s="274"/>
      <c r="W756" s="274"/>
      <c r="X756" s="274"/>
    </row>
    <row r="757" spans="3:24" ht="15" x14ac:dyDescent="0.2">
      <c r="C757" s="220"/>
      <c r="D757" s="273"/>
      <c r="E757" s="221"/>
      <c r="O757" s="274"/>
      <c r="P757" s="274"/>
      <c r="Q757" s="274"/>
      <c r="R757" s="274"/>
      <c r="S757" s="274"/>
      <c r="T757" s="274"/>
      <c r="U757" s="274"/>
      <c r="W757" s="274"/>
      <c r="X757" s="274"/>
    </row>
    <row r="758" spans="3:24" ht="15" x14ac:dyDescent="0.2">
      <c r="C758" s="220"/>
      <c r="D758" s="273"/>
      <c r="E758" s="221"/>
      <c r="O758" s="274"/>
      <c r="P758" s="274"/>
      <c r="Q758" s="274"/>
      <c r="R758" s="274"/>
      <c r="S758" s="274"/>
      <c r="T758" s="274"/>
      <c r="U758" s="274"/>
      <c r="W758" s="274"/>
      <c r="X758" s="274"/>
    </row>
    <row r="759" spans="3:24" ht="15" x14ac:dyDescent="0.2">
      <c r="C759" s="220"/>
      <c r="D759" s="273"/>
      <c r="E759" s="221"/>
      <c r="O759" s="274"/>
      <c r="P759" s="274"/>
      <c r="Q759" s="274"/>
      <c r="R759" s="274"/>
      <c r="S759" s="274"/>
      <c r="T759" s="274"/>
      <c r="U759" s="274"/>
      <c r="W759" s="274"/>
      <c r="X759" s="274"/>
    </row>
    <row r="760" spans="3:24" ht="15" x14ac:dyDescent="0.2">
      <c r="C760" s="220"/>
      <c r="D760" s="273"/>
      <c r="E760" s="221"/>
      <c r="O760" s="274"/>
      <c r="P760" s="274"/>
      <c r="Q760" s="274"/>
      <c r="R760" s="274"/>
      <c r="S760" s="274"/>
      <c r="T760" s="274"/>
      <c r="U760" s="274"/>
      <c r="W760" s="274"/>
      <c r="X760" s="274"/>
    </row>
    <row r="761" spans="3:24" ht="15" x14ac:dyDescent="0.2">
      <c r="C761" s="220"/>
      <c r="D761" s="273"/>
      <c r="E761" s="221"/>
      <c r="O761" s="274"/>
      <c r="P761" s="274"/>
      <c r="Q761" s="274"/>
      <c r="R761" s="274"/>
      <c r="S761" s="274"/>
      <c r="T761" s="274"/>
      <c r="U761" s="274"/>
      <c r="W761" s="274"/>
      <c r="X761" s="274"/>
    </row>
    <row r="762" spans="3:24" ht="15" x14ac:dyDescent="0.2">
      <c r="C762" s="220"/>
      <c r="D762" s="273"/>
      <c r="E762" s="221"/>
      <c r="O762" s="274"/>
      <c r="P762" s="274"/>
      <c r="Q762" s="274"/>
      <c r="R762" s="274"/>
      <c r="S762" s="274"/>
      <c r="T762" s="274"/>
      <c r="U762" s="274"/>
      <c r="W762" s="274"/>
      <c r="X762" s="274"/>
    </row>
    <row r="763" spans="3:24" ht="15" x14ac:dyDescent="0.2">
      <c r="C763" s="220"/>
      <c r="D763" s="273"/>
      <c r="E763" s="221"/>
      <c r="O763" s="274"/>
      <c r="P763" s="274"/>
      <c r="Q763" s="274"/>
      <c r="R763" s="274"/>
      <c r="S763" s="274"/>
      <c r="T763" s="274"/>
      <c r="U763" s="274"/>
      <c r="W763" s="274"/>
      <c r="X763" s="274"/>
    </row>
    <row r="764" spans="3:24" ht="15" x14ac:dyDescent="0.2">
      <c r="C764" s="220"/>
      <c r="D764" s="273"/>
      <c r="E764" s="221"/>
      <c r="O764" s="274"/>
      <c r="P764" s="274"/>
      <c r="Q764" s="274"/>
      <c r="R764" s="274"/>
      <c r="S764" s="274"/>
      <c r="T764" s="274"/>
      <c r="U764" s="274"/>
      <c r="W764" s="274"/>
      <c r="X764" s="274"/>
    </row>
    <row r="765" spans="3:24" ht="15" x14ac:dyDescent="0.2">
      <c r="C765" s="220"/>
      <c r="D765" s="273"/>
      <c r="E765" s="221"/>
      <c r="O765" s="274"/>
      <c r="P765" s="274"/>
      <c r="Q765" s="274"/>
      <c r="R765" s="274"/>
      <c r="S765" s="274"/>
      <c r="T765" s="274"/>
      <c r="U765" s="274"/>
      <c r="W765" s="274"/>
      <c r="X765" s="274"/>
    </row>
    <row r="766" spans="3:24" ht="15" x14ac:dyDescent="0.2">
      <c r="C766" s="220"/>
      <c r="D766" s="273"/>
      <c r="E766" s="221"/>
      <c r="O766" s="274"/>
      <c r="P766" s="274"/>
      <c r="Q766" s="274"/>
      <c r="R766" s="274"/>
      <c r="S766" s="274"/>
      <c r="T766" s="274"/>
      <c r="U766" s="274"/>
      <c r="W766" s="274"/>
      <c r="X766" s="274"/>
    </row>
    <row r="767" spans="3:24" ht="15" x14ac:dyDescent="0.2">
      <c r="C767" s="220"/>
      <c r="D767" s="273"/>
      <c r="E767" s="221"/>
      <c r="O767" s="274"/>
      <c r="P767" s="274"/>
      <c r="Q767" s="274"/>
      <c r="R767" s="274"/>
      <c r="S767" s="274"/>
      <c r="T767" s="274"/>
      <c r="U767" s="274"/>
      <c r="W767" s="274"/>
      <c r="X767" s="274"/>
    </row>
    <row r="768" spans="3:24" ht="15" x14ac:dyDescent="0.2">
      <c r="C768" s="220"/>
      <c r="D768" s="273"/>
      <c r="E768" s="221"/>
      <c r="O768" s="274"/>
      <c r="P768" s="274"/>
      <c r="Q768" s="274"/>
      <c r="R768" s="274"/>
      <c r="S768" s="274"/>
      <c r="T768" s="274"/>
      <c r="U768" s="274"/>
      <c r="W768" s="274"/>
      <c r="X768" s="274"/>
    </row>
    <row r="769" spans="3:24" ht="15" x14ac:dyDescent="0.2">
      <c r="C769" s="220"/>
      <c r="D769" s="273"/>
      <c r="E769" s="221"/>
      <c r="O769" s="274"/>
      <c r="P769" s="274"/>
      <c r="Q769" s="274"/>
      <c r="R769" s="274"/>
      <c r="S769" s="274"/>
      <c r="T769" s="274"/>
      <c r="U769" s="274"/>
      <c r="W769" s="274"/>
      <c r="X769" s="274"/>
    </row>
    <row r="770" spans="3:24" ht="15" x14ac:dyDescent="0.2">
      <c r="C770" s="220"/>
      <c r="D770" s="273"/>
      <c r="E770" s="221"/>
      <c r="O770" s="274"/>
      <c r="P770" s="274"/>
      <c r="Q770" s="274"/>
      <c r="R770" s="274"/>
      <c r="S770" s="274"/>
      <c r="T770" s="274"/>
      <c r="U770" s="274"/>
      <c r="W770" s="274"/>
      <c r="X770" s="274"/>
    </row>
    <row r="771" spans="3:24" ht="15" x14ac:dyDescent="0.2">
      <c r="C771" s="220"/>
      <c r="D771" s="273"/>
      <c r="E771" s="221"/>
      <c r="O771" s="274"/>
      <c r="P771" s="274"/>
      <c r="Q771" s="274"/>
      <c r="R771" s="274"/>
      <c r="S771" s="274"/>
      <c r="T771" s="274"/>
      <c r="U771" s="274"/>
      <c r="W771" s="274"/>
      <c r="X771" s="274"/>
    </row>
    <row r="772" spans="3:24" ht="15" x14ac:dyDescent="0.2">
      <c r="C772" s="220"/>
      <c r="D772" s="273"/>
      <c r="E772" s="221"/>
      <c r="O772" s="274"/>
      <c r="P772" s="274"/>
      <c r="Q772" s="274"/>
      <c r="R772" s="274"/>
      <c r="S772" s="274"/>
      <c r="T772" s="274"/>
      <c r="U772" s="274"/>
      <c r="W772" s="274"/>
      <c r="X772" s="274"/>
    </row>
    <row r="773" spans="3:24" ht="15" x14ac:dyDescent="0.2">
      <c r="C773" s="220"/>
      <c r="D773" s="273"/>
      <c r="E773" s="221"/>
      <c r="O773" s="274"/>
      <c r="P773" s="274"/>
      <c r="Q773" s="274"/>
      <c r="R773" s="274"/>
      <c r="S773" s="274"/>
      <c r="T773" s="274"/>
      <c r="U773" s="274"/>
      <c r="W773" s="274"/>
      <c r="X773" s="274"/>
    </row>
    <row r="774" spans="3:24" ht="15" x14ac:dyDescent="0.2">
      <c r="C774" s="220"/>
      <c r="D774" s="273"/>
      <c r="E774" s="221"/>
      <c r="O774" s="274"/>
      <c r="P774" s="274"/>
      <c r="Q774" s="274"/>
      <c r="R774" s="274"/>
      <c r="S774" s="274"/>
      <c r="T774" s="274"/>
      <c r="U774" s="274"/>
      <c r="W774" s="274"/>
      <c r="X774" s="274"/>
    </row>
    <row r="775" spans="3:24" ht="15" x14ac:dyDescent="0.2">
      <c r="C775" s="220"/>
      <c r="D775" s="273"/>
      <c r="E775" s="221"/>
      <c r="O775" s="274"/>
      <c r="P775" s="274"/>
      <c r="Q775" s="274"/>
      <c r="R775" s="274"/>
      <c r="S775" s="274"/>
      <c r="T775" s="274"/>
      <c r="U775" s="274"/>
      <c r="W775" s="274"/>
      <c r="X775" s="274"/>
    </row>
    <row r="776" spans="3:24" ht="15" x14ac:dyDescent="0.2">
      <c r="C776" s="220"/>
      <c r="D776" s="273"/>
      <c r="E776" s="221"/>
      <c r="O776" s="274"/>
      <c r="P776" s="274"/>
      <c r="Q776" s="274"/>
      <c r="R776" s="274"/>
      <c r="S776" s="274"/>
      <c r="T776" s="274"/>
      <c r="U776" s="274"/>
      <c r="W776" s="274"/>
      <c r="X776" s="274"/>
    </row>
    <row r="777" spans="3:24" ht="15" x14ac:dyDescent="0.2">
      <c r="C777" s="220"/>
      <c r="D777" s="273"/>
      <c r="E777" s="221"/>
      <c r="O777" s="274"/>
      <c r="P777" s="274"/>
      <c r="Q777" s="274"/>
      <c r="R777" s="274"/>
      <c r="S777" s="274"/>
      <c r="T777" s="274"/>
      <c r="U777" s="274"/>
      <c r="W777" s="274"/>
      <c r="X777" s="274"/>
    </row>
    <row r="778" spans="3:24" ht="15" x14ac:dyDescent="0.2">
      <c r="C778" s="220"/>
      <c r="D778" s="273"/>
      <c r="E778" s="221"/>
      <c r="O778" s="274"/>
      <c r="P778" s="274"/>
      <c r="Q778" s="274"/>
      <c r="R778" s="274"/>
      <c r="S778" s="274"/>
      <c r="T778" s="274"/>
      <c r="U778" s="274"/>
      <c r="W778" s="274"/>
      <c r="X778" s="274"/>
    </row>
    <row r="779" spans="3:24" ht="15" x14ac:dyDescent="0.2">
      <c r="C779" s="220"/>
      <c r="D779" s="273"/>
      <c r="E779" s="221"/>
      <c r="O779" s="274"/>
      <c r="P779" s="274"/>
      <c r="Q779" s="274"/>
      <c r="R779" s="274"/>
      <c r="S779" s="274"/>
      <c r="T779" s="274"/>
      <c r="U779" s="274"/>
      <c r="W779" s="274"/>
      <c r="X779" s="274"/>
    </row>
    <row r="780" spans="3:24" ht="15" x14ac:dyDescent="0.2">
      <c r="C780" s="220"/>
      <c r="D780" s="273"/>
      <c r="E780" s="221"/>
      <c r="O780" s="274"/>
      <c r="P780" s="274"/>
      <c r="Q780" s="274"/>
      <c r="R780" s="274"/>
      <c r="S780" s="274"/>
      <c r="T780" s="274"/>
      <c r="U780" s="274"/>
      <c r="W780" s="274"/>
      <c r="X780" s="274"/>
    </row>
    <row r="781" spans="3:24" ht="15" x14ac:dyDescent="0.2">
      <c r="C781" s="220"/>
      <c r="D781" s="273"/>
      <c r="E781" s="221"/>
      <c r="O781" s="274"/>
      <c r="P781" s="274"/>
      <c r="Q781" s="274"/>
      <c r="R781" s="274"/>
      <c r="S781" s="274"/>
      <c r="T781" s="274"/>
      <c r="U781" s="274"/>
      <c r="W781" s="274"/>
      <c r="X781" s="274"/>
    </row>
    <row r="782" spans="3:24" ht="15" x14ac:dyDescent="0.2">
      <c r="C782" s="220"/>
      <c r="D782" s="273"/>
      <c r="E782" s="221"/>
      <c r="O782" s="274"/>
      <c r="P782" s="274"/>
      <c r="Q782" s="274"/>
      <c r="R782" s="274"/>
      <c r="S782" s="274"/>
      <c r="T782" s="274"/>
      <c r="U782" s="274"/>
      <c r="W782" s="274"/>
      <c r="X782" s="274"/>
    </row>
    <row r="783" spans="3:24" ht="15" x14ac:dyDescent="0.2">
      <c r="C783" s="220"/>
      <c r="D783" s="273"/>
      <c r="E783" s="221"/>
      <c r="O783" s="274"/>
      <c r="P783" s="274"/>
      <c r="Q783" s="274"/>
      <c r="R783" s="274"/>
      <c r="S783" s="274"/>
      <c r="T783" s="274"/>
      <c r="U783" s="274"/>
      <c r="W783" s="274"/>
      <c r="X783" s="274"/>
    </row>
    <row r="784" spans="3:24" ht="15" x14ac:dyDescent="0.2">
      <c r="C784" s="220"/>
      <c r="D784" s="273"/>
      <c r="E784" s="221"/>
      <c r="O784" s="274"/>
      <c r="P784" s="274"/>
      <c r="Q784" s="274"/>
      <c r="R784" s="274"/>
      <c r="S784" s="274"/>
      <c r="T784" s="274"/>
      <c r="U784" s="274"/>
      <c r="W784" s="274"/>
      <c r="X784" s="274"/>
    </row>
    <row r="785" spans="3:24" ht="15" x14ac:dyDescent="0.2">
      <c r="C785" s="220"/>
      <c r="D785" s="273"/>
      <c r="E785" s="221"/>
      <c r="O785" s="274"/>
      <c r="P785" s="274"/>
      <c r="Q785" s="274"/>
      <c r="R785" s="274"/>
      <c r="S785" s="274"/>
      <c r="T785" s="274"/>
      <c r="U785" s="274"/>
      <c r="W785" s="274"/>
      <c r="X785" s="274"/>
    </row>
    <row r="786" spans="3:24" ht="15" x14ac:dyDescent="0.2">
      <c r="C786" s="220"/>
      <c r="D786" s="273"/>
      <c r="E786" s="221"/>
      <c r="O786" s="274"/>
      <c r="P786" s="274"/>
      <c r="Q786" s="274"/>
      <c r="R786" s="274"/>
      <c r="S786" s="274"/>
      <c r="T786" s="274"/>
      <c r="U786" s="274"/>
      <c r="W786" s="274"/>
      <c r="X786" s="274"/>
    </row>
    <row r="787" spans="3:24" ht="15" x14ac:dyDescent="0.2">
      <c r="C787" s="220"/>
      <c r="D787" s="273"/>
      <c r="E787" s="221"/>
      <c r="O787" s="274"/>
      <c r="P787" s="274"/>
      <c r="Q787" s="274"/>
      <c r="R787" s="274"/>
      <c r="S787" s="274"/>
      <c r="T787" s="274"/>
      <c r="U787" s="274"/>
      <c r="W787" s="274"/>
      <c r="X787" s="274"/>
    </row>
    <row r="788" spans="3:24" ht="15" x14ac:dyDescent="0.2">
      <c r="C788" s="220"/>
      <c r="D788" s="273"/>
      <c r="E788" s="221"/>
      <c r="O788" s="274"/>
      <c r="P788" s="274"/>
      <c r="Q788" s="274"/>
      <c r="R788" s="274"/>
      <c r="S788" s="274"/>
      <c r="T788" s="274"/>
      <c r="U788" s="274"/>
      <c r="W788" s="274"/>
      <c r="X788" s="274"/>
    </row>
    <row r="789" spans="3:24" ht="15" x14ac:dyDescent="0.2">
      <c r="C789" s="220"/>
      <c r="D789" s="273"/>
      <c r="E789" s="221"/>
      <c r="O789" s="274"/>
      <c r="P789" s="274"/>
      <c r="Q789" s="274"/>
      <c r="R789" s="274"/>
      <c r="S789" s="274"/>
      <c r="T789" s="274"/>
      <c r="U789" s="274"/>
      <c r="W789" s="274"/>
      <c r="X789" s="274"/>
    </row>
    <row r="790" spans="3:24" ht="15" x14ac:dyDescent="0.2">
      <c r="C790" s="220"/>
      <c r="D790" s="273"/>
      <c r="E790" s="221"/>
      <c r="O790" s="274"/>
      <c r="P790" s="274"/>
      <c r="Q790" s="274"/>
      <c r="R790" s="274"/>
      <c r="S790" s="274"/>
      <c r="T790" s="274"/>
      <c r="U790" s="274"/>
      <c r="W790" s="274"/>
      <c r="X790" s="274"/>
    </row>
    <row r="791" spans="3:24" ht="15" x14ac:dyDescent="0.2">
      <c r="C791" s="220"/>
      <c r="D791" s="273"/>
      <c r="E791" s="221"/>
      <c r="O791" s="274"/>
      <c r="P791" s="274"/>
      <c r="Q791" s="274"/>
      <c r="R791" s="274"/>
      <c r="S791" s="274"/>
      <c r="T791" s="274"/>
      <c r="U791" s="274"/>
      <c r="W791" s="274"/>
      <c r="X791" s="274"/>
    </row>
    <row r="792" spans="3:24" ht="15" x14ac:dyDescent="0.2">
      <c r="C792" s="220"/>
      <c r="D792" s="273"/>
      <c r="E792" s="221"/>
      <c r="O792" s="274"/>
      <c r="P792" s="274"/>
      <c r="Q792" s="274"/>
      <c r="R792" s="274"/>
      <c r="S792" s="274"/>
      <c r="T792" s="274"/>
      <c r="U792" s="274"/>
      <c r="W792" s="274"/>
      <c r="X792" s="274"/>
    </row>
    <row r="793" spans="3:24" ht="15" x14ac:dyDescent="0.2">
      <c r="C793" s="220"/>
      <c r="D793" s="273"/>
      <c r="E793" s="221"/>
      <c r="F793" s="220"/>
      <c r="O793" s="274"/>
      <c r="P793" s="274"/>
      <c r="Q793" s="274"/>
      <c r="R793" s="274"/>
      <c r="S793" s="274"/>
      <c r="T793" s="274"/>
      <c r="U793" s="274"/>
      <c r="W793" s="274"/>
      <c r="X793" s="274"/>
    </row>
    <row r="794" spans="3:24" ht="15" x14ac:dyDescent="0.2">
      <c r="C794" s="220"/>
      <c r="D794" s="273"/>
      <c r="E794" s="220"/>
      <c r="F794" s="220"/>
      <c r="O794" s="274"/>
      <c r="P794" s="274"/>
      <c r="Q794" s="274"/>
      <c r="R794" s="274"/>
      <c r="S794" s="274"/>
      <c r="T794" s="274"/>
      <c r="U794" s="274"/>
      <c r="W794" s="274"/>
      <c r="X794" s="274"/>
    </row>
    <row r="795" spans="3:24" ht="15" x14ac:dyDescent="0.2">
      <c r="C795" s="220"/>
      <c r="D795" s="273"/>
      <c r="E795" s="220"/>
      <c r="F795" s="220"/>
      <c r="O795" s="274"/>
      <c r="P795" s="274"/>
      <c r="Q795" s="274"/>
      <c r="R795" s="274"/>
      <c r="S795" s="274"/>
      <c r="T795" s="274"/>
      <c r="U795" s="274"/>
      <c r="W795" s="274"/>
      <c r="X795" s="274"/>
    </row>
    <row r="796" spans="3:24" ht="15" x14ac:dyDescent="0.2">
      <c r="C796" s="220"/>
      <c r="D796" s="273"/>
      <c r="E796" s="220"/>
      <c r="F796" s="220"/>
      <c r="O796" s="274"/>
      <c r="P796" s="274"/>
      <c r="Q796" s="274"/>
      <c r="R796" s="274"/>
      <c r="S796" s="274"/>
      <c r="T796" s="274"/>
      <c r="U796" s="274"/>
      <c r="W796" s="274"/>
      <c r="X796" s="274"/>
    </row>
    <row r="797" spans="3:24" ht="15" x14ac:dyDescent="0.2">
      <c r="C797" s="220"/>
      <c r="D797" s="273"/>
      <c r="E797" s="221"/>
      <c r="O797" s="274"/>
      <c r="P797" s="274"/>
      <c r="Q797" s="274"/>
      <c r="R797" s="274"/>
      <c r="S797" s="274"/>
      <c r="T797" s="274"/>
      <c r="U797" s="274"/>
      <c r="W797" s="274"/>
      <c r="X797" s="274"/>
    </row>
    <row r="798" spans="3:24" ht="15" x14ac:dyDescent="0.2">
      <c r="C798" s="220"/>
      <c r="D798" s="273"/>
      <c r="E798" s="221"/>
      <c r="O798" s="274"/>
      <c r="P798" s="274"/>
      <c r="Q798" s="274"/>
      <c r="R798" s="274"/>
      <c r="S798" s="274"/>
      <c r="T798" s="274"/>
      <c r="U798" s="274"/>
      <c r="W798" s="274"/>
      <c r="X798" s="274"/>
    </row>
    <row r="799" spans="3:24" ht="15" x14ac:dyDescent="0.2">
      <c r="C799" s="220"/>
      <c r="D799" s="273"/>
      <c r="E799" s="221"/>
      <c r="O799" s="274"/>
      <c r="P799" s="274"/>
      <c r="Q799" s="274"/>
      <c r="R799" s="274"/>
      <c r="S799" s="274"/>
      <c r="T799" s="274"/>
      <c r="U799" s="274"/>
      <c r="W799" s="274"/>
      <c r="X799" s="274"/>
    </row>
    <row r="800" spans="3:24" ht="15" x14ac:dyDescent="0.2">
      <c r="C800" s="220"/>
      <c r="D800" s="273"/>
      <c r="E800" s="221"/>
      <c r="O800" s="274"/>
      <c r="P800" s="274"/>
      <c r="Q800" s="274"/>
      <c r="R800" s="274"/>
      <c r="S800" s="274"/>
      <c r="T800" s="274"/>
      <c r="U800" s="274"/>
      <c r="W800" s="274"/>
      <c r="X800" s="274"/>
    </row>
    <row r="801" spans="1:24" ht="15" x14ac:dyDescent="0.2">
      <c r="A801" s="220"/>
      <c r="C801" s="220"/>
      <c r="D801" s="273"/>
      <c r="E801" s="220"/>
      <c r="O801" s="274"/>
      <c r="P801" s="274"/>
      <c r="Q801" s="274"/>
      <c r="R801" s="274"/>
      <c r="S801" s="274"/>
      <c r="T801" s="274"/>
      <c r="U801" s="274"/>
      <c r="W801" s="274"/>
      <c r="X801" s="274"/>
    </row>
    <row r="802" spans="1:24" ht="15" x14ac:dyDescent="0.2">
      <c r="C802" s="220"/>
      <c r="D802" s="273"/>
      <c r="E802" s="220"/>
      <c r="F802" s="220"/>
      <c r="G802" s="220"/>
      <c r="O802" s="274"/>
      <c r="P802" s="274"/>
      <c r="Q802" s="274"/>
      <c r="R802" s="274"/>
      <c r="S802" s="274"/>
      <c r="T802" s="274"/>
      <c r="U802" s="274"/>
      <c r="W802" s="274"/>
      <c r="X802" s="274"/>
    </row>
    <row r="803" spans="1:24" ht="15" x14ac:dyDescent="0.2">
      <c r="C803" s="220"/>
      <c r="D803" s="273"/>
      <c r="E803" s="220"/>
      <c r="F803" s="220"/>
      <c r="G803" s="220"/>
      <c r="O803" s="274"/>
      <c r="P803" s="274"/>
      <c r="Q803" s="274"/>
      <c r="R803" s="274"/>
      <c r="S803" s="274"/>
      <c r="T803" s="274"/>
      <c r="U803" s="274"/>
      <c r="W803" s="274"/>
      <c r="X803" s="274"/>
    </row>
    <row r="804" spans="1:24" ht="15" x14ac:dyDescent="0.2">
      <c r="C804" s="220"/>
      <c r="D804" s="273"/>
      <c r="E804" s="220"/>
      <c r="F804" s="220"/>
      <c r="G804" s="220"/>
      <c r="O804" s="274"/>
      <c r="P804" s="274"/>
      <c r="Q804" s="274"/>
      <c r="R804" s="274"/>
      <c r="S804" s="274"/>
      <c r="T804" s="274"/>
      <c r="U804" s="274"/>
      <c r="W804" s="274"/>
      <c r="X804" s="274"/>
    </row>
    <row r="805" spans="1:24" ht="15" x14ac:dyDescent="0.2">
      <c r="C805" s="220"/>
      <c r="D805" s="273"/>
      <c r="E805" s="221"/>
      <c r="G805" s="220"/>
      <c r="O805" s="274"/>
      <c r="P805" s="274"/>
      <c r="Q805" s="274"/>
      <c r="R805" s="274"/>
      <c r="S805" s="274"/>
      <c r="T805" s="274"/>
      <c r="U805" s="274"/>
      <c r="W805" s="274"/>
      <c r="X805" s="274"/>
    </row>
    <row r="806" spans="1:24" ht="15" x14ac:dyDescent="0.2">
      <c r="C806" s="220"/>
      <c r="D806" s="273"/>
      <c r="E806" s="221"/>
      <c r="G806" s="220"/>
      <c r="O806" s="274"/>
      <c r="P806" s="274"/>
      <c r="Q806" s="274"/>
      <c r="R806" s="274"/>
      <c r="S806" s="274"/>
      <c r="T806" s="274"/>
      <c r="U806" s="274"/>
      <c r="W806" s="274"/>
      <c r="X806" s="274"/>
    </row>
    <row r="807" spans="1:24" x14ac:dyDescent="0.2">
      <c r="A807" s="221"/>
      <c r="B807" s="220"/>
      <c r="C807" s="220"/>
      <c r="D807" s="220"/>
      <c r="E807" s="220"/>
      <c r="F807" s="220"/>
      <c r="G807" s="220"/>
      <c r="O807" s="274"/>
      <c r="P807" s="274"/>
      <c r="Q807" s="274"/>
      <c r="R807" s="274"/>
      <c r="S807" s="274"/>
      <c r="T807" s="274"/>
      <c r="U807" s="274"/>
      <c r="W807" s="274"/>
      <c r="X807" s="274"/>
    </row>
    <row r="808" spans="1:24" ht="15" x14ac:dyDescent="0.2">
      <c r="C808" s="220"/>
      <c r="D808" s="273"/>
      <c r="E808" s="221"/>
      <c r="O808" s="274"/>
      <c r="P808" s="274"/>
      <c r="Q808" s="274"/>
      <c r="R808" s="274"/>
      <c r="S808" s="274"/>
      <c r="T808" s="274"/>
      <c r="U808" s="274"/>
      <c r="W808" s="274"/>
      <c r="X808" s="274"/>
    </row>
    <row r="809" spans="1:24" ht="15" x14ac:dyDescent="0.2">
      <c r="A809" s="220"/>
      <c r="C809" s="220"/>
      <c r="D809" s="273"/>
      <c r="E809" s="221"/>
      <c r="I809" s="274"/>
      <c r="J809" s="274"/>
      <c r="O809" s="274"/>
      <c r="P809" s="274"/>
      <c r="Q809" s="274"/>
      <c r="R809" s="274"/>
      <c r="S809" s="274"/>
      <c r="T809" s="274"/>
      <c r="U809" s="274"/>
    </row>
    <row r="810" spans="1:24" ht="15" x14ac:dyDescent="0.2">
      <c r="C810" s="220"/>
      <c r="D810" s="273"/>
      <c r="E810" s="220"/>
      <c r="O810" s="274"/>
      <c r="P810" s="274"/>
      <c r="Q810" s="274"/>
      <c r="R810" s="274"/>
      <c r="S810" s="274"/>
      <c r="T810" s="274"/>
      <c r="U810" s="274"/>
      <c r="V810" s="274"/>
    </row>
    <row r="811" spans="1:24" ht="15" x14ac:dyDescent="0.2">
      <c r="C811" s="220"/>
      <c r="D811" s="273"/>
      <c r="E811" s="220"/>
      <c r="O811" s="274"/>
      <c r="P811" s="274"/>
      <c r="Q811" s="274"/>
      <c r="R811" s="274"/>
      <c r="S811" s="274"/>
      <c r="T811" s="274"/>
      <c r="U811" s="274"/>
      <c r="V811" s="274"/>
    </row>
    <row r="812" spans="1:24" ht="15" x14ac:dyDescent="0.2">
      <c r="C812" s="220"/>
      <c r="D812" s="273"/>
      <c r="E812" s="220"/>
      <c r="O812" s="274"/>
      <c r="P812" s="274"/>
      <c r="Q812" s="274"/>
      <c r="R812" s="274"/>
      <c r="S812" s="274"/>
      <c r="T812" s="274"/>
      <c r="U812" s="274"/>
      <c r="V812" s="274"/>
    </row>
    <row r="813" spans="1:24" ht="15" x14ac:dyDescent="0.2">
      <c r="C813" s="220"/>
      <c r="D813" s="273"/>
      <c r="E813" s="220"/>
      <c r="O813" s="274"/>
      <c r="P813" s="274"/>
      <c r="Q813" s="274"/>
      <c r="R813" s="274"/>
      <c r="S813" s="274"/>
      <c r="T813" s="274"/>
      <c r="U813" s="274"/>
      <c r="V813" s="274"/>
    </row>
    <row r="814" spans="1:24" ht="15" x14ac:dyDescent="0.2">
      <c r="C814" s="220"/>
      <c r="D814" s="273"/>
      <c r="E814" s="220"/>
      <c r="O814" s="274"/>
      <c r="P814" s="274"/>
      <c r="Q814" s="274"/>
      <c r="R814" s="274"/>
      <c r="S814" s="274"/>
      <c r="T814" s="274"/>
      <c r="U814" s="274"/>
      <c r="V814" s="274"/>
    </row>
    <row r="815" spans="1:24" ht="15" x14ac:dyDescent="0.2">
      <c r="C815" s="220"/>
      <c r="D815" s="273"/>
      <c r="E815" s="220"/>
      <c r="O815" s="274"/>
      <c r="P815" s="274"/>
      <c r="Q815" s="274"/>
      <c r="R815" s="274"/>
      <c r="S815" s="274"/>
      <c r="T815" s="274"/>
      <c r="U815" s="274"/>
      <c r="V815" s="274"/>
    </row>
    <row r="816" spans="1:24" ht="15" x14ac:dyDescent="0.2">
      <c r="C816" s="220"/>
      <c r="D816" s="273"/>
      <c r="E816" s="220"/>
      <c r="O816" s="274"/>
      <c r="P816" s="274"/>
      <c r="Q816" s="274"/>
      <c r="R816" s="274"/>
      <c r="S816" s="274"/>
      <c r="T816" s="274"/>
      <c r="U816" s="274"/>
      <c r="V816" s="274"/>
    </row>
    <row r="817" spans="3:22" ht="15" x14ac:dyDescent="0.2">
      <c r="C817" s="220"/>
      <c r="D817" s="273"/>
      <c r="E817" s="220"/>
      <c r="O817" s="274"/>
      <c r="P817" s="274"/>
      <c r="Q817" s="274"/>
      <c r="R817" s="274"/>
      <c r="S817" s="274"/>
      <c r="T817" s="274"/>
      <c r="U817" s="274"/>
      <c r="V817" s="274"/>
    </row>
    <row r="818" spans="3:22" ht="15" x14ac:dyDescent="0.2">
      <c r="C818" s="220"/>
      <c r="D818" s="273"/>
      <c r="E818" s="220"/>
      <c r="O818" s="274"/>
      <c r="P818" s="274"/>
      <c r="Q818" s="274"/>
      <c r="R818" s="274"/>
      <c r="S818" s="274"/>
      <c r="T818" s="274"/>
      <c r="U818" s="274"/>
      <c r="V818" s="274"/>
    </row>
    <row r="819" spans="3:22" ht="15" x14ac:dyDescent="0.2">
      <c r="C819" s="220"/>
      <c r="D819" s="273"/>
      <c r="E819" s="220"/>
      <c r="O819" s="274"/>
      <c r="P819" s="274"/>
      <c r="Q819" s="274"/>
      <c r="R819" s="274"/>
      <c r="S819" s="274"/>
      <c r="T819" s="274"/>
      <c r="U819" s="274"/>
      <c r="V819" s="274"/>
    </row>
    <row r="820" spans="3:22" ht="15" x14ac:dyDescent="0.2">
      <c r="C820" s="220"/>
      <c r="D820" s="273"/>
      <c r="E820" s="220"/>
      <c r="O820" s="274"/>
      <c r="P820" s="274"/>
      <c r="Q820" s="274"/>
      <c r="R820" s="274"/>
      <c r="S820" s="274"/>
      <c r="T820" s="274"/>
      <c r="U820" s="274"/>
      <c r="V820" s="274"/>
    </row>
    <row r="821" spans="3:22" ht="15" x14ac:dyDescent="0.2">
      <c r="C821" s="220"/>
      <c r="D821" s="273"/>
      <c r="E821" s="220"/>
      <c r="O821" s="274"/>
      <c r="P821" s="274"/>
      <c r="Q821" s="274"/>
      <c r="R821" s="274"/>
      <c r="S821" s="274"/>
      <c r="T821" s="274"/>
      <c r="U821" s="274"/>
      <c r="V821" s="274"/>
    </row>
    <row r="822" spans="3:22" ht="15" x14ac:dyDescent="0.2">
      <c r="C822" s="220"/>
      <c r="D822" s="273"/>
      <c r="E822" s="220"/>
      <c r="O822" s="274"/>
      <c r="P822" s="274"/>
      <c r="Q822" s="274"/>
      <c r="R822" s="274"/>
      <c r="S822" s="274"/>
      <c r="T822" s="274"/>
      <c r="U822" s="274"/>
      <c r="V822" s="274"/>
    </row>
    <row r="823" spans="3:22" ht="15" x14ac:dyDescent="0.2">
      <c r="C823" s="220"/>
      <c r="D823" s="273"/>
      <c r="E823" s="220"/>
      <c r="O823" s="274"/>
      <c r="P823" s="274"/>
      <c r="Q823" s="274"/>
      <c r="R823" s="274"/>
      <c r="S823" s="274"/>
      <c r="T823" s="274"/>
      <c r="U823" s="274"/>
      <c r="V823" s="274"/>
    </row>
    <row r="824" spans="3:22" ht="15" x14ac:dyDescent="0.2">
      <c r="C824" s="220"/>
      <c r="D824" s="273"/>
      <c r="E824" s="220"/>
      <c r="O824" s="274"/>
      <c r="P824" s="274"/>
      <c r="Q824" s="274"/>
      <c r="R824" s="274"/>
      <c r="S824" s="274"/>
      <c r="T824" s="274"/>
      <c r="U824" s="274"/>
      <c r="V824" s="274"/>
    </row>
    <row r="825" spans="3:22" ht="15" x14ac:dyDescent="0.2">
      <c r="C825" s="220"/>
      <c r="D825" s="273"/>
      <c r="E825" s="220"/>
      <c r="O825" s="274"/>
      <c r="P825" s="274"/>
      <c r="Q825" s="274"/>
      <c r="R825" s="274"/>
      <c r="S825" s="274"/>
      <c r="T825" s="274"/>
      <c r="U825" s="274"/>
      <c r="V825" s="274"/>
    </row>
    <row r="826" spans="3:22" ht="15" x14ac:dyDescent="0.2">
      <c r="C826" s="220"/>
      <c r="D826" s="273"/>
      <c r="E826" s="220"/>
      <c r="O826" s="274"/>
      <c r="P826" s="274"/>
      <c r="Q826" s="274"/>
      <c r="R826" s="274"/>
      <c r="S826" s="274"/>
      <c r="T826" s="274"/>
      <c r="U826" s="274"/>
      <c r="V826" s="274"/>
    </row>
    <row r="827" spans="3:22" ht="15" x14ac:dyDescent="0.2">
      <c r="C827" s="220"/>
      <c r="D827" s="273"/>
      <c r="E827" s="220"/>
      <c r="O827" s="274"/>
      <c r="P827" s="274"/>
      <c r="Q827" s="274"/>
      <c r="R827" s="274"/>
      <c r="S827" s="274"/>
      <c r="T827" s="274"/>
      <c r="U827" s="274"/>
      <c r="V827" s="274"/>
    </row>
    <row r="828" spans="3:22" ht="15" x14ac:dyDescent="0.2">
      <c r="C828" s="220"/>
      <c r="D828" s="273"/>
      <c r="E828" s="220"/>
      <c r="O828" s="274"/>
      <c r="P828" s="274"/>
      <c r="Q828" s="274"/>
      <c r="R828" s="274"/>
      <c r="S828" s="274"/>
      <c r="T828" s="274"/>
      <c r="U828" s="274"/>
      <c r="V828" s="274"/>
    </row>
    <row r="829" spans="3:22" ht="15" x14ac:dyDescent="0.2">
      <c r="C829" s="220"/>
      <c r="D829" s="273"/>
      <c r="E829" s="220"/>
      <c r="O829" s="274"/>
      <c r="P829" s="274"/>
      <c r="Q829" s="274"/>
      <c r="R829" s="274"/>
      <c r="S829" s="274"/>
      <c r="T829" s="274"/>
      <c r="U829" s="274"/>
      <c r="V829" s="274"/>
    </row>
    <row r="830" spans="3:22" ht="15" x14ac:dyDescent="0.2">
      <c r="C830" s="220"/>
      <c r="D830" s="273"/>
      <c r="E830" s="220"/>
      <c r="O830" s="274"/>
      <c r="P830" s="274"/>
      <c r="Q830" s="274"/>
      <c r="R830" s="274"/>
      <c r="S830" s="274"/>
      <c r="T830" s="274"/>
      <c r="U830" s="274"/>
      <c r="V830" s="274"/>
    </row>
    <row r="831" spans="3:22" ht="15" x14ac:dyDescent="0.2">
      <c r="C831" s="220"/>
      <c r="D831" s="273"/>
      <c r="E831" s="220"/>
      <c r="O831" s="274"/>
      <c r="P831" s="274"/>
      <c r="Q831" s="274"/>
      <c r="R831" s="274"/>
      <c r="S831" s="274"/>
      <c r="T831" s="274"/>
      <c r="U831" s="274"/>
      <c r="V831" s="274"/>
    </row>
    <row r="832" spans="3:22" ht="15" x14ac:dyDescent="0.2">
      <c r="C832" s="220"/>
      <c r="D832" s="273"/>
      <c r="E832" s="220"/>
      <c r="O832" s="274"/>
      <c r="P832" s="274"/>
      <c r="Q832" s="274"/>
      <c r="R832" s="274"/>
      <c r="S832" s="274"/>
      <c r="T832" s="274"/>
      <c r="U832" s="274"/>
      <c r="V832" s="274"/>
    </row>
    <row r="833" spans="3:22" ht="15" x14ac:dyDescent="0.2">
      <c r="C833" s="220"/>
      <c r="D833" s="273"/>
      <c r="E833" s="220"/>
      <c r="O833" s="274"/>
      <c r="P833" s="274"/>
      <c r="Q833" s="274"/>
      <c r="R833" s="274"/>
      <c r="S833" s="274"/>
      <c r="T833" s="274"/>
      <c r="U833" s="274"/>
      <c r="V833" s="274"/>
    </row>
    <row r="834" spans="3:22" ht="15" x14ac:dyDescent="0.2">
      <c r="C834" s="220"/>
      <c r="D834" s="273"/>
      <c r="E834" s="220"/>
      <c r="O834" s="274"/>
      <c r="P834" s="274"/>
      <c r="Q834" s="274"/>
      <c r="R834" s="274"/>
      <c r="S834" s="274"/>
      <c r="T834" s="274"/>
      <c r="U834" s="274"/>
      <c r="V834" s="274"/>
    </row>
    <row r="835" spans="3:22" ht="15" x14ac:dyDescent="0.2">
      <c r="C835" s="220"/>
      <c r="D835" s="273"/>
      <c r="E835" s="220"/>
      <c r="O835" s="274"/>
      <c r="P835" s="274"/>
      <c r="Q835" s="274"/>
      <c r="R835" s="274"/>
      <c r="S835" s="274"/>
      <c r="T835" s="274"/>
      <c r="U835" s="274"/>
      <c r="V835" s="274"/>
    </row>
    <row r="836" spans="3:22" ht="15" x14ac:dyDescent="0.2">
      <c r="C836" s="220"/>
      <c r="D836" s="273"/>
      <c r="E836" s="220"/>
      <c r="O836" s="274"/>
      <c r="P836" s="274"/>
      <c r="Q836" s="274"/>
      <c r="R836" s="274"/>
      <c r="S836" s="274"/>
      <c r="T836" s="274"/>
      <c r="U836" s="274"/>
      <c r="V836" s="274"/>
    </row>
    <row r="837" spans="3:22" ht="15" x14ac:dyDescent="0.2">
      <c r="C837" s="220"/>
      <c r="D837" s="273"/>
      <c r="E837" s="220"/>
      <c r="O837" s="274"/>
      <c r="P837" s="274"/>
      <c r="Q837" s="274"/>
      <c r="R837" s="274"/>
      <c r="S837" s="274"/>
      <c r="T837" s="274"/>
      <c r="U837" s="274"/>
      <c r="V837" s="274"/>
    </row>
    <row r="838" spans="3:22" ht="15" x14ac:dyDescent="0.2">
      <c r="C838" s="220"/>
      <c r="D838" s="273"/>
      <c r="E838" s="220"/>
      <c r="O838" s="274"/>
      <c r="P838" s="274"/>
      <c r="Q838" s="274"/>
      <c r="R838" s="274"/>
      <c r="S838" s="274"/>
      <c r="T838" s="274"/>
      <c r="U838" s="274"/>
      <c r="V838" s="274"/>
    </row>
    <row r="839" spans="3:22" ht="15" x14ac:dyDescent="0.2">
      <c r="C839" s="220"/>
      <c r="D839" s="273"/>
      <c r="E839" s="220"/>
      <c r="O839" s="274"/>
      <c r="P839" s="274"/>
      <c r="Q839" s="274"/>
      <c r="R839" s="274"/>
      <c r="S839" s="274"/>
      <c r="T839" s="274"/>
      <c r="U839" s="274"/>
      <c r="V839" s="274"/>
    </row>
    <row r="840" spans="3:22" ht="15" x14ac:dyDescent="0.2">
      <c r="C840" s="220"/>
      <c r="D840" s="273"/>
      <c r="E840" s="220"/>
      <c r="O840" s="274"/>
      <c r="P840" s="274"/>
      <c r="Q840" s="274"/>
      <c r="R840" s="274"/>
      <c r="S840" s="274"/>
      <c r="T840" s="274"/>
      <c r="U840" s="274"/>
      <c r="V840" s="274"/>
    </row>
    <row r="841" spans="3:22" ht="15" x14ac:dyDescent="0.2">
      <c r="C841" s="220"/>
      <c r="D841" s="273"/>
      <c r="E841" s="220"/>
      <c r="O841" s="274"/>
      <c r="P841" s="274"/>
      <c r="Q841" s="274"/>
      <c r="R841" s="274"/>
      <c r="S841" s="274"/>
      <c r="T841" s="274"/>
      <c r="U841" s="274"/>
      <c r="V841" s="274"/>
    </row>
    <row r="842" spans="3:22" ht="15" x14ac:dyDescent="0.2">
      <c r="C842" s="220"/>
      <c r="D842" s="273"/>
      <c r="E842" s="220"/>
      <c r="O842" s="274"/>
      <c r="P842" s="274"/>
      <c r="Q842" s="274"/>
      <c r="R842" s="274"/>
      <c r="S842" s="274"/>
      <c r="T842" s="274"/>
      <c r="U842" s="274"/>
      <c r="V842" s="274"/>
    </row>
    <row r="843" spans="3:22" ht="15" x14ac:dyDescent="0.2">
      <c r="C843" s="220"/>
      <c r="D843" s="273"/>
      <c r="E843" s="220"/>
      <c r="O843" s="274"/>
      <c r="P843" s="274"/>
      <c r="Q843" s="274"/>
      <c r="R843" s="274"/>
      <c r="S843" s="274"/>
      <c r="T843" s="274"/>
      <c r="U843" s="274"/>
      <c r="V843" s="274"/>
    </row>
    <row r="844" spans="3:22" ht="15" x14ac:dyDescent="0.2">
      <c r="C844" s="220"/>
      <c r="D844" s="273"/>
      <c r="E844" s="220"/>
      <c r="O844" s="274"/>
      <c r="P844" s="274"/>
      <c r="Q844" s="274"/>
      <c r="R844" s="274"/>
      <c r="S844" s="274"/>
      <c r="T844" s="274"/>
      <c r="U844" s="274"/>
      <c r="V844" s="274"/>
    </row>
    <row r="845" spans="3:22" ht="15" x14ac:dyDescent="0.2">
      <c r="C845" s="220"/>
      <c r="D845" s="273"/>
      <c r="E845" s="220"/>
      <c r="O845" s="274"/>
      <c r="P845" s="274"/>
      <c r="Q845" s="274"/>
      <c r="R845" s="274"/>
      <c r="S845" s="274"/>
      <c r="T845" s="274"/>
      <c r="U845" s="274"/>
      <c r="V845" s="274"/>
    </row>
    <row r="846" spans="3:22" ht="15" x14ac:dyDescent="0.2">
      <c r="C846" s="220"/>
      <c r="D846" s="273"/>
      <c r="E846" s="220"/>
      <c r="O846" s="274"/>
      <c r="P846" s="274"/>
      <c r="Q846" s="274"/>
      <c r="R846" s="274"/>
      <c r="S846" s="274"/>
      <c r="T846" s="274"/>
      <c r="U846" s="274"/>
      <c r="V846" s="274"/>
    </row>
    <row r="847" spans="3:22" ht="15" x14ac:dyDescent="0.2">
      <c r="C847" s="220"/>
      <c r="D847" s="273"/>
      <c r="E847" s="220"/>
      <c r="O847" s="274"/>
      <c r="P847" s="274"/>
      <c r="Q847" s="274"/>
      <c r="R847" s="274"/>
      <c r="S847" s="274"/>
      <c r="T847" s="274"/>
      <c r="U847" s="274"/>
      <c r="V847" s="274"/>
    </row>
    <row r="848" spans="3:22" ht="15" x14ac:dyDescent="0.2">
      <c r="C848" s="220"/>
      <c r="D848" s="273"/>
      <c r="E848" s="220"/>
      <c r="O848" s="274"/>
      <c r="P848" s="274"/>
      <c r="Q848" s="274"/>
      <c r="R848" s="274"/>
      <c r="S848" s="274"/>
      <c r="T848" s="274"/>
      <c r="U848" s="274"/>
      <c r="V848" s="274"/>
    </row>
    <row r="849" spans="3:22" ht="15" x14ac:dyDescent="0.2">
      <c r="C849" s="220"/>
      <c r="D849" s="273"/>
      <c r="E849" s="220"/>
      <c r="O849" s="274"/>
      <c r="P849" s="274"/>
      <c r="Q849" s="274"/>
      <c r="R849" s="274"/>
      <c r="S849" s="274"/>
      <c r="T849" s="274"/>
      <c r="U849" s="274"/>
      <c r="V849" s="274"/>
    </row>
    <row r="850" spans="3:22" ht="15" x14ac:dyDescent="0.2">
      <c r="C850" s="220"/>
      <c r="D850" s="273"/>
      <c r="E850" s="220"/>
      <c r="O850" s="274"/>
      <c r="P850" s="274"/>
      <c r="Q850" s="274"/>
      <c r="R850" s="274"/>
      <c r="S850" s="274"/>
      <c r="T850" s="274"/>
      <c r="U850" s="274"/>
      <c r="V850" s="274"/>
    </row>
    <row r="851" spans="3:22" ht="15" x14ac:dyDescent="0.2">
      <c r="C851" s="220"/>
      <c r="D851" s="273"/>
      <c r="E851" s="220"/>
      <c r="O851" s="274"/>
      <c r="P851" s="274"/>
      <c r="Q851" s="274"/>
      <c r="R851" s="274"/>
      <c r="S851" s="274"/>
      <c r="T851" s="274"/>
      <c r="U851" s="274"/>
      <c r="V851" s="274"/>
    </row>
    <row r="852" spans="3:22" ht="15" x14ac:dyDescent="0.2">
      <c r="C852" s="220"/>
      <c r="D852" s="273"/>
      <c r="E852" s="220"/>
      <c r="O852" s="274"/>
      <c r="P852" s="274"/>
      <c r="Q852" s="274"/>
      <c r="R852" s="274"/>
      <c r="S852" s="274"/>
      <c r="T852" s="274"/>
      <c r="U852" s="274"/>
      <c r="V852" s="274"/>
    </row>
    <row r="853" spans="3:22" ht="15" x14ac:dyDescent="0.2">
      <c r="C853" s="220"/>
      <c r="D853" s="273"/>
      <c r="E853" s="220"/>
      <c r="O853" s="274"/>
      <c r="P853" s="274"/>
      <c r="Q853" s="274"/>
      <c r="R853" s="274"/>
      <c r="S853" s="274"/>
      <c r="T853" s="274"/>
      <c r="U853" s="274"/>
      <c r="V853" s="274"/>
    </row>
    <row r="854" spans="3:22" ht="15" x14ac:dyDescent="0.2">
      <c r="C854" s="220"/>
      <c r="D854" s="273"/>
      <c r="E854" s="220"/>
      <c r="O854" s="274"/>
      <c r="P854" s="274"/>
      <c r="Q854" s="274"/>
      <c r="R854" s="274"/>
      <c r="S854" s="274"/>
      <c r="T854" s="274"/>
      <c r="U854" s="274"/>
      <c r="V854" s="274"/>
    </row>
    <row r="855" spans="3:22" ht="15" x14ac:dyDescent="0.2">
      <c r="C855" s="220"/>
      <c r="D855" s="273"/>
      <c r="E855" s="220"/>
      <c r="O855" s="274"/>
      <c r="P855" s="274"/>
      <c r="Q855" s="274"/>
      <c r="R855" s="274"/>
      <c r="S855" s="274"/>
      <c r="T855" s="274"/>
      <c r="U855" s="274"/>
      <c r="V855" s="274"/>
    </row>
    <row r="856" spans="3:22" ht="15" x14ac:dyDescent="0.2">
      <c r="C856" s="220"/>
      <c r="D856" s="273"/>
      <c r="E856" s="220"/>
      <c r="O856" s="274"/>
      <c r="P856" s="274"/>
      <c r="Q856" s="274"/>
      <c r="R856" s="274"/>
      <c r="S856" s="274"/>
      <c r="T856" s="274"/>
      <c r="U856" s="274"/>
      <c r="V856" s="274"/>
    </row>
    <row r="857" spans="3:22" ht="15" x14ac:dyDescent="0.2">
      <c r="C857" s="220"/>
      <c r="D857" s="273"/>
      <c r="E857" s="220"/>
      <c r="O857" s="274"/>
      <c r="P857" s="274"/>
      <c r="Q857" s="274"/>
      <c r="R857" s="274"/>
      <c r="S857" s="274"/>
      <c r="T857" s="274"/>
      <c r="U857" s="274"/>
      <c r="V857" s="274"/>
    </row>
    <row r="858" spans="3:22" ht="15" x14ac:dyDescent="0.2">
      <c r="C858" s="220"/>
      <c r="D858" s="273"/>
      <c r="E858" s="220"/>
      <c r="O858" s="274"/>
      <c r="P858" s="274"/>
      <c r="Q858" s="274"/>
      <c r="R858" s="274"/>
      <c r="S858" s="274"/>
      <c r="T858" s="274"/>
      <c r="U858" s="274"/>
      <c r="V858" s="274"/>
    </row>
    <row r="859" spans="3:22" ht="15" x14ac:dyDescent="0.2">
      <c r="C859" s="220"/>
      <c r="D859" s="273"/>
      <c r="E859" s="220"/>
      <c r="O859" s="274"/>
      <c r="P859" s="274"/>
      <c r="Q859" s="274"/>
      <c r="R859" s="274"/>
      <c r="S859" s="274"/>
      <c r="T859" s="274"/>
      <c r="U859" s="274"/>
      <c r="V859" s="274"/>
    </row>
    <row r="860" spans="3:22" ht="15" x14ac:dyDescent="0.2">
      <c r="C860" s="220"/>
      <c r="D860" s="273"/>
      <c r="E860" s="220"/>
      <c r="O860" s="274"/>
      <c r="P860" s="274"/>
      <c r="Q860" s="274"/>
      <c r="R860" s="274"/>
      <c r="S860" s="274"/>
      <c r="T860" s="274"/>
      <c r="U860" s="274"/>
      <c r="V860" s="274"/>
    </row>
    <row r="861" spans="3:22" ht="15" x14ac:dyDescent="0.2">
      <c r="C861" s="220"/>
      <c r="D861" s="273"/>
      <c r="E861" s="220"/>
      <c r="O861" s="274"/>
      <c r="P861" s="274"/>
      <c r="Q861" s="274"/>
      <c r="R861" s="274"/>
      <c r="S861" s="274"/>
      <c r="T861" s="274"/>
      <c r="U861" s="274"/>
      <c r="V861" s="274"/>
    </row>
    <row r="862" spans="3:22" ht="15" x14ac:dyDescent="0.2">
      <c r="C862" s="220"/>
      <c r="D862" s="273"/>
      <c r="E862" s="220"/>
      <c r="O862" s="274"/>
      <c r="P862" s="274"/>
      <c r="Q862" s="274"/>
      <c r="R862" s="274"/>
      <c r="S862" s="274"/>
      <c r="T862" s="274"/>
      <c r="U862" s="274"/>
      <c r="V862" s="274"/>
    </row>
    <row r="863" spans="3:22" ht="15" x14ac:dyDescent="0.2">
      <c r="C863" s="220"/>
      <c r="D863" s="273"/>
      <c r="E863" s="220"/>
      <c r="O863" s="274"/>
      <c r="P863" s="274"/>
      <c r="Q863" s="274"/>
      <c r="R863" s="274"/>
      <c r="S863" s="274"/>
      <c r="T863" s="274"/>
      <c r="U863" s="274"/>
      <c r="V863" s="274"/>
    </row>
    <row r="864" spans="3:22" ht="15" x14ac:dyDescent="0.2">
      <c r="C864" s="220"/>
      <c r="D864" s="273"/>
      <c r="E864" s="220"/>
      <c r="O864" s="274"/>
      <c r="P864" s="274"/>
      <c r="Q864" s="274"/>
      <c r="R864" s="274"/>
      <c r="S864" s="274"/>
      <c r="T864" s="274"/>
      <c r="U864" s="274"/>
      <c r="V864" s="274"/>
    </row>
    <row r="865" spans="3:22" ht="15" x14ac:dyDescent="0.2">
      <c r="C865" s="220"/>
      <c r="D865" s="273"/>
      <c r="E865" s="220"/>
      <c r="O865" s="274"/>
      <c r="P865" s="274"/>
      <c r="Q865" s="274"/>
      <c r="R865" s="274"/>
      <c r="S865" s="274"/>
      <c r="T865" s="274"/>
      <c r="U865" s="274"/>
      <c r="V865" s="274"/>
    </row>
    <row r="866" spans="3:22" ht="15" x14ac:dyDescent="0.2">
      <c r="C866" s="220"/>
      <c r="D866" s="273"/>
      <c r="E866" s="220"/>
      <c r="O866" s="274"/>
      <c r="P866" s="274"/>
      <c r="Q866" s="274"/>
      <c r="R866" s="274"/>
      <c r="S866" s="274"/>
      <c r="T866" s="274"/>
      <c r="U866" s="274"/>
      <c r="V866" s="274"/>
    </row>
    <row r="867" spans="3:22" ht="15" x14ac:dyDescent="0.2">
      <c r="C867" s="220"/>
      <c r="D867" s="273"/>
      <c r="E867" s="220"/>
      <c r="O867" s="274"/>
      <c r="P867" s="274"/>
      <c r="Q867" s="274"/>
      <c r="R867" s="274"/>
      <c r="S867" s="274"/>
      <c r="T867" s="274"/>
      <c r="U867" s="274"/>
      <c r="V867" s="274"/>
    </row>
    <row r="868" spans="3:22" ht="15" x14ac:dyDescent="0.2">
      <c r="C868" s="220"/>
      <c r="D868" s="273"/>
      <c r="E868" s="220"/>
      <c r="O868" s="274"/>
      <c r="P868" s="274"/>
      <c r="Q868" s="274"/>
      <c r="R868" s="274"/>
      <c r="S868" s="274"/>
      <c r="T868" s="274"/>
      <c r="U868" s="274"/>
      <c r="V868" s="274"/>
    </row>
    <row r="869" spans="3:22" ht="15" x14ac:dyDescent="0.2">
      <c r="C869" s="220"/>
      <c r="D869" s="273"/>
      <c r="E869" s="220"/>
      <c r="O869" s="274"/>
      <c r="P869" s="274"/>
      <c r="Q869" s="274"/>
      <c r="R869" s="274"/>
      <c r="S869" s="274"/>
      <c r="T869" s="274"/>
      <c r="U869" s="274"/>
      <c r="V869" s="274"/>
    </row>
    <row r="870" spans="3:22" ht="15" x14ac:dyDescent="0.2">
      <c r="C870" s="220"/>
      <c r="D870" s="273"/>
      <c r="E870" s="220"/>
      <c r="O870" s="274"/>
      <c r="P870" s="274"/>
      <c r="Q870" s="274"/>
      <c r="R870" s="274"/>
      <c r="S870" s="274"/>
      <c r="T870" s="274"/>
      <c r="U870" s="274"/>
      <c r="V870" s="274"/>
    </row>
    <row r="871" spans="3:22" ht="15" x14ac:dyDescent="0.2">
      <c r="C871" s="220"/>
      <c r="D871" s="273"/>
      <c r="E871" s="220"/>
      <c r="O871" s="274"/>
      <c r="P871" s="274"/>
      <c r="Q871" s="274"/>
      <c r="R871" s="274"/>
      <c r="S871" s="274"/>
      <c r="T871" s="274"/>
      <c r="U871" s="274"/>
      <c r="V871" s="274"/>
    </row>
    <row r="872" spans="3:22" ht="15" x14ac:dyDescent="0.2">
      <c r="C872" s="220"/>
      <c r="D872" s="273"/>
      <c r="E872" s="220"/>
      <c r="O872" s="274"/>
      <c r="P872" s="274"/>
      <c r="Q872" s="274"/>
      <c r="R872" s="274"/>
      <c r="S872" s="274"/>
      <c r="T872" s="274"/>
      <c r="U872" s="274"/>
      <c r="V872" s="274"/>
    </row>
    <row r="873" spans="3:22" ht="15" x14ac:dyDescent="0.2">
      <c r="C873" s="220"/>
      <c r="D873" s="273"/>
      <c r="E873" s="220"/>
      <c r="O873" s="274"/>
      <c r="P873" s="274"/>
      <c r="Q873" s="274"/>
      <c r="R873" s="274"/>
      <c r="S873" s="274"/>
      <c r="T873" s="274"/>
      <c r="U873" s="274"/>
      <c r="V873" s="274"/>
    </row>
    <row r="874" spans="3:22" ht="15" x14ac:dyDescent="0.2">
      <c r="C874" s="220"/>
      <c r="D874" s="273"/>
      <c r="E874" s="220"/>
      <c r="O874" s="274"/>
      <c r="P874" s="274"/>
      <c r="Q874" s="274"/>
      <c r="R874" s="274"/>
      <c r="S874" s="274"/>
      <c r="T874" s="274"/>
      <c r="U874" s="274"/>
      <c r="V874" s="274"/>
    </row>
    <row r="875" spans="3:22" ht="15" x14ac:dyDescent="0.2">
      <c r="C875" s="220"/>
      <c r="D875" s="273"/>
      <c r="E875" s="220"/>
      <c r="O875" s="274"/>
      <c r="P875" s="274"/>
      <c r="Q875" s="274"/>
      <c r="R875" s="274"/>
      <c r="S875" s="274"/>
      <c r="T875" s="274"/>
      <c r="U875" s="274"/>
      <c r="V875" s="274"/>
    </row>
    <row r="876" spans="3:22" ht="15" x14ac:dyDescent="0.2">
      <c r="C876" s="220"/>
      <c r="D876" s="273"/>
      <c r="E876" s="220"/>
      <c r="O876" s="274"/>
      <c r="P876" s="274"/>
      <c r="Q876" s="274"/>
      <c r="R876" s="274"/>
      <c r="S876" s="274"/>
      <c r="T876" s="274"/>
      <c r="U876" s="274"/>
      <c r="V876" s="274"/>
    </row>
    <row r="877" spans="3:22" ht="15" x14ac:dyDescent="0.2">
      <c r="C877" s="220"/>
      <c r="D877" s="273"/>
      <c r="E877" s="220"/>
      <c r="O877" s="274"/>
      <c r="P877" s="274"/>
      <c r="Q877" s="274"/>
      <c r="R877" s="274"/>
      <c r="S877" s="274"/>
      <c r="T877" s="274"/>
      <c r="U877" s="274"/>
      <c r="V877" s="274"/>
    </row>
    <row r="878" spans="3:22" ht="15" x14ac:dyDescent="0.2">
      <c r="C878" s="220"/>
      <c r="D878" s="273"/>
      <c r="E878" s="220"/>
      <c r="O878" s="274"/>
      <c r="P878" s="274"/>
      <c r="Q878" s="274"/>
      <c r="R878" s="274"/>
      <c r="S878" s="274"/>
      <c r="T878" s="274"/>
      <c r="U878" s="274"/>
      <c r="V878" s="274"/>
    </row>
    <row r="879" spans="3:22" ht="15" x14ac:dyDescent="0.2">
      <c r="C879" s="220"/>
      <c r="D879" s="273"/>
      <c r="E879" s="220"/>
      <c r="O879" s="274"/>
      <c r="P879" s="274"/>
      <c r="Q879" s="274"/>
      <c r="R879" s="274"/>
      <c r="S879" s="274"/>
      <c r="T879" s="274"/>
      <c r="U879" s="274"/>
      <c r="V879" s="274"/>
    </row>
    <row r="880" spans="3:22" ht="15" x14ac:dyDescent="0.2">
      <c r="C880" s="220"/>
      <c r="D880" s="273"/>
      <c r="E880" s="220"/>
      <c r="O880" s="274"/>
      <c r="P880" s="274"/>
      <c r="Q880" s="274"/>
      <c r="R880" s="274"/>
      <c r="S880" s="274"/>
      <c r="T880" s="274"/>
      <c r="U880" s="274"/>
      <c r="V880" s="274"/>
    </row>
    <row r="881" spans="3:22" ht="15" x14ac:dyDescent="0.2">
      <c r="C881" s="220"/>
      <c r="D881" s="273"/>
      <c r="E881" s="220"/>
      <c r="O881" s="274"/>
      <c r="P881" s="274"/>
      <c r="Q881" s="274"/>
      <c r="R881" s="274"/>
      <c r="S881" s="274"/>
      <c r="T881" s="274"/>
      <c r="U881" s="274"/>
      <c r="V881" s="274"/>
    </row>
    <row r="882" spans="3:22" ht="15" x14ac:dyDescent="0.2">
      <c r="C882" s="220"/>
      <c r="D882" s="273"/>
      <c r="E882" s="220"/>
      <c r="O882" s="274"/>
      <c r="P882" s="274"/>
      <c r="Q882" s="274"/>
      <c r="R882" s="274"/>
      <c r="S882" s="274"/>
      <c r="T882" s="274"/>
      <c r="U882" s="274"/>
      <c r="V882" s="274"/>
    </row>
    <row r="883" spans="3:22" ht="15" x14ac:dyDescent="0.2">
      <c r="C883" s="220"/>
      <c r="D883" s="273"/>
      <c r="E883" s="220"/>
      <c r="O883" s="274"/>
      <c r="P883" s="274"/>
      <c r="Q883" s="274"/>
      <c r="R883" s="274"/>
      <c r="S883" s="274"/>
      <c r="T883" s="274"/>
      <c r="U883" s="274"/>
      <c r="V883" s="274"/>
    </row>
    <row r="884" spans="3:22" ht="15" x14ac:dyDescent="0.2">
      <c r="C884" s="220"/>
      <c r="D884" s="273"/>
      <c r="E884" s="220"/>
      <c r="O884" s="274"/>
      <c r="P884" s="274"/>
      <c r="Q884" s="274"/>
      <c r="R884" s="274"/>
      <c r="S884" s="274"/>
      <c r="T884" s="274"/>
      <c r="U884" s="274"/>
      <c r="V884" s="274"/>
    </row>
    <row r="885" spans="3:22" ht="15" x14ac:dyDescent="0.2">
      <c r="C885" s="220"/>
      <c r="D885" s="273"/>
      <c r="E885" s="220"/>
      <c r="O885" s="274"/>
      <c r="P885" s="274"/>
      <c r="Q885" s="274"/>
      <c r="R885" s="274"/>
      <c r="S885" s="274"/>
      <c r="T885" s="274"/>
      <c r="U885" s="274"/>
      <c r="V885" s="274"/>
    </row>
    <row r="886" spans="3:22" ht="15" x14ac:dyDescent="0.2">
      <c r="C886" s="220"/>
      <c r="D886" s="273"/>
      <c r="E886" s="220"/>
      <c r="O886" s="274"/>
      <c r="P886" s="274"/>
      <c r="Q886" s="274"/>
      <c r="R886" s="274"/>
      <c r="S886" s="274"/>
      <c r="T886" s="274"/>
      <c r="U886" s="274"/>
      <c r="V886" s="274"/>
    </row>
    <row r="887" spans="3:22" ht="15" x14ac:dyDescent="0.2">
      <c r="C887" s="220"/>
      <c r="D887" s="273"/>
      <c r="E887" s="220"/>
      <c r="O887" s="274"/>
      <c r="P887" s="274"/>
      <c r="Q887" s="274"/>
      <c r="R887" s="274"/>
      <c r="S887" s="274"/>
      <c r="T887" s="274"/>
      <c r="U887" s="274"/>
      <c r="V887" s="274"/>
    </row>
    <row r="888" spans="3:22" ht="15" x14ac:dyDescent="0.2">
      <c r="C888" s="220"/>
      <c r="D888" s="273"/>
      <c r="E888" s="220"/>
      <c r="O888" s="274"/>
      <c r="P888" s="274"/>
      <c r="Q888" s="274"/>
      <c r="R888" s="274"/>
      <c r="S888" s="274"/>
      <c r="T888" s="274"/>
      <c r="U888" s="274"/>
      <c r="V888" s="274"/>
    </row>
    <row r="889" spans="3:22" ht="15" x14ac:dyDescent="0.2">
      <c r="C889" s="220"/>
      <c r="D889" s="273"/>
      <c r="E889" s="220"/>
      <c r="O889" s="274"/>
      <c r="P889" s="274"/>
      <c r="Q889" s="274"/>
      <c r="R889" s="274"/>
      <c r="S889" s="274"/>
      <c r="T889" s="274"/>
      <c r="U889" s="274"/>
      <c r="V889" s="274"/>
    </row>
    <row r="890" spans="3:22" ht="15" x14ac:dyDescent="0.2">
      <c r="C890" s="220"/>
      <c r="D890" s="273"/>
      <c r="E890" s="220"/>
      <c r="O890" s="274"/>
      <c r="P890" s="274"/>
      <c r="Q890" s="274"/>
      <c r="R890" s="274"/>
      <c r="S890" s="274"/>
      <c r="T890" s="274"/>
      <c r="U890" s="274"/>
      <c r="V890" s="274"/>
    </row>
    <row r="891" spans="3:22" ht="15" x14ac:dyDescent="0.2">
      <c r="C891" s="220"/>
      <c r="D891" s="273"/>
      <c r="E891" s="220"/>
      <c r="O891" s="274"/>
      <c r="P891" s="274"/>
      <c r="Q891" s="274"/>
      <c r="R891" s="274"/>
      <c r="S891" s="274"/>
      <c r="T891" s="274"/>
      <c r="U891" s="274"/>
      <c r="V891" s="274"/>
    </row>
    <row r="892" spans="3:22" ht="15" x14ac:dyDescent="0.2">
      <c r="C892" s="220"/>
      <c r="D892" s="273"/>
      <c r="E892" s="220"/>
      <c r="O892" s="274"/>
      <c r="P892" s="274"/>
      <c r="Q892" s="274"/>
      <c r="R892" s="274"/>
      <c r="S892" s="274"/>
      <c r="T892" s="274"/>
      <c r="U892" s="274"/>
      <c r="V892" s="274"/>
    </row>
    <row r="893" spans="3:22" ht="15" x14ac:dyDescent="0.2">
      <c r="C893" s="220"/>
      <c r="D893" s="273"/>
      <c r="E893" s="220"/>
      <c r="O893" s="274"/>
      <c r="P893" s="274"/>
      <c r="Q893" s="274"/>
      <c r="R893" s="274"/>
      <c r="S893" s="274"/>
      <c r="T893" s="274"/>
      <c r="U893" s="274"/>
      <c r="V893" s="274"/>
    </row>
    <row r="894" spans="3:22" ht="15" x14ac:dyDescent="0.2">
      <c r="C894" s="220"/>
      <c r="D894" s="273"/>
      <c r="E894" s="220"/>
      <c r="O894" s="274"/>
      <c r="P894" s="274"/>
      <c r="Q894" s="274"/>
      <c r="R894" s="274"/>
      <c r="S894" s="274"/>
      <c r="T894" s="274"/>
      <c r="U894" s="274"/>
      <c r="V894" s="274"/>
    </row>
    <row r="895" spans="3:22" ht="15" x14ac:dyDescent="0.2">
      <c r="C895" s="220"/>
      <c r="D895" s="273"/>
      <c r="E895" s="220"/>
      <c r="O895" s="274"/>
      <c r="P895" s="274"/>
      <c r="Q895" s="274"/>
      <c r="R895" s="274"/>
      <c r="S895" s="274"/>
      <c r="T895" s="274"/>
      <c r="U895" s="274"/>
      <c r="V895" s="274"/>
    </row>
    <row r="896" spans="3:22" ht="15" x14ac:dyDescent="0.2">
      <c r="C896" s="220"/>
      <c r="D896" s="273"/>
      <c r="E896" s="220"/>
      <c r="O896" s="274"/>
      <c r="P896" s="274"/>
      <c r="Q896" s="274"/>
      <c r="R896" s="274"/>
      <c r="S896" s="274"/>
      <c r="T896" s="274"/>
      <c r="U896" s="274"/>
      <c r="V896" s="274"/>
    </row>
    <row r="897" spans="3:22" ht="15" x14ac:dyDescent="0.2">
      <c r="C897" s="220"/>
      <c r="D897" s="273"/>
      <c r="E897" s="220"/>
      <c r="O897" s="274"/>
      <c r="P897" s="274"/>
      <c r="Q897" s="274"/>
      <c r="R897" s="274"/>
      <c r="S897" s="274"/>
      <c r="T897" s="274"/>
      <c r="U897" s="274"/>
      <c r="V897" s="274"/>
    </row>
    <row r="898" spans="3:22" ht="15" x14ac:dyDescent="0.2">
      <c r="C898" s="220"/>
      <c r="D898" s="273"/>
      <c r="E898" s="220"/>
      <c r="O898" s="274"/>
      <c r="P898" s="274"/>
      <c r="Q898" s="274"/>
      <c r="R898" s="274"/>
      <c r="S898" s="274"/>
      <c r="T898" s="274"/>
      <c r="U898" s="274"/>
      <c r="V898" s="274"/>
    </row>
    <row r="899" spans="3:22" ht="15" x14ac:dyDescent="0.2">
      <c r="C899" s="220"/>
      <c r="D899" s="273"/>
      <c r="E899" s="220"/>
      <c r="O899" s="274"/>
      <c r="P899" s="274"/>
      <c r="Q899" s="274"/>
      <c r="R899" s="274"/>
      <c r="S899" s="274"/>
      <c r="T899" s="274"/>
      <c r="U899" s="274"/>
      <c r="V899" s="274"/>
    </row>
    <row r="900" spans="3:22" ht="15" x14ac:dyDescent="0.2">
      <c r="C900" s="220"/>
      <c r="D900" s="273"/>
      <c r="E900" s="220"/>
      <c r="O900" s="274"/>
      <c r="P900" s="274"/>
      <c r="Q900" s="274"/>
      <c r="R900" s="274"/>
      <c r="S900" s="274"/>
      <c r="T900" s="274"/>
      <c r="U900" s="274"/>
      <c r="V900" s="274"/>
    </row>
    <row r="901" spans="3:22" ht="15" x14ac:dyDescent="0.2">
      <c r="C901" s="220"/>
      <c r="D901" s="273"/>
      <c r="E901" s="220"/>
      <c r="O901" s="274"/>
      <c r="P901" s="274"/>
      <c r="Q901" s="274"/>
      <c r="R901" s="274"/>
      <c r="S901" s="274"/>
      <c r="T901" s="274"/>
      <c r="U901" s="274"/>
      <c r="V901" s="274"/>
    </row>
    <row r="902" spans="3:22" ht="15" x14ac:dyDescent="0.2">
      <c r="C902" s="220"/>
      <c r="D902" s="273"/>
      <c r="E902" s="220"/>
      <c r="O902" s="274"/>
      <c r="P902" s="274"/>
      <c r="Q902" s="274"/>
      <c r="R902" s="274"/>
      <c r="S902" s="274"/>
      <c r="T902" s="274"/>
      <c r="U902" s="274"/>
      <c r="V902" s="274"/>
    </row>
    <row r="903" spans="3:22" ht="15" x14ac:dyDescent="0.2">
      <c r="C903" s="220"/>
      <c r="D903" s="273"/>
      <c r="E903" s="220"/>
      <c r="O903" s="274"/>
      <c r="P903" s="274"/>
      <c r="Q903" s="274"/>
      <c r="R903" s="274"/>
      <c r="S903" s="274"/>
      <c r="T903" s="274"/>
      <c r="U903" s="274"/>
      <c r="V903" s="274"/>
    </row>
    <row r="904" spans="3:22" ht="15" x14ac:dyDescent="0.2">
      <c r="C904" s="220"/>
      <c r="D904" s="273"/>
      <c r="E904" s="220"/>
      <c r="O904" s="274"/>
      <c r="P904" s="274"/>
      <c r="Q904" s="274"/>
      <c r="R904" s="274"/>
      <c r="S904" s="274"/>
      <c r="T904" s="274"/>
      <c r="U904" s="274"/>
      <c r="V904" s="274"/>
    </row>
    <row r="905" spans="3:22" ht="15" x14ac:dyDescent="0.2">
      <c r="C905" s="220"/>
      <c r="D905" s="273"/>
      <c r="E905" s="220"/>
      <c r="O905" s="274"/>
      <c r="P905" s="274"/>
      <c r="Q905" s="274"/>
      <c r="R905" s="274"/>
      <c r="S905" s="274"/>
      <c r="T905" s="274"/>
      <c r="U905" s="274"/>
      <c r="V905" s="274"/>
    </row>
    <row r="906" spans="3:22" ht="15" x14ac:dyDescent="0.2">
      <c r="C906" s="220"/>
      <c r="D906" s="273"/>
      <c r="E906" s="220"/>
      <c r="O906" s="274"/>
      <c r="P906" s="274"/>
      <c r="Q906" s="274"/>
      <c r="R906" s="274"/>
      <c r="S906" s="274"/>
      <c r="T906" s="274"/>
      <c r="U906" s="274"/>
      <c r="V906" s="274"/>
    </row>
    <row r="907" spans="3:22" ht="15" x14ac:dyDescent="0.2">
      <c r="C907" s="220"/>
      <c r="D907" s="273"/>
      <c r="E907" s="220"/>
      <c r="O907" s="274"/>
      <c r="P907" s="274"/>
      <c r="Q907" s="274"/>
      <c r="R907" s="274"/>
      <c r="S907" s="274"/>
      <c r="T907" s="274"/>
      <c r="U907" s="274"/>
      <c r="V907" s="274"/>
    </row>
    <row r="908" spans="3:22" ht="15" x14ac:dyDescent="0.2">
      <c r="C908" s="220"/>
      <c r="D908" s="273"/>
      <c r="E908" s="220"/>
      <c r="O908" s="274"/>
      <c r="P908" s="274"/>
      <c r="Q908" s="274"/>
      <c r="R908" s="274"/>
      <c r="S908" s="274"/>
      <c r="T908" s="274"/>
      <c r="U908" s="274"/>
      <c r="V908" s="274"/>
    </row>
    <row r="909" spans="3:22" ht="15" x14ac:dyDescent="0.2">
      <c r="C909" s="220"/>
      <c r="D909" s="273"/>
      <c r="E909" s="220"/>
      <c r="O909" s="274"/>
      <c r="P909" s="274"/>
      <c r="Q909" s="274"/>
      <c r="R909" s="274"/>
      <c r="S909" s="274"/>
      <c r="T909" s="274"/>
      <c r="U909" s="274"/>
      <c r="V909" s="274"/>
    </row>
    <row r="910" spans="3:22" ht="15" x14ac:dyDescent="0.2">
      <c r="C910" s="220"/>
      <c r="D910" s="273"/>
      <c r="E910" s="220"/>
      <c r="O910" s="274"/>
      <c r="P910" s="274"/>
      <c r="Q910" s="274"/>
      <c r="R910" s="274"/>
      <c r="S910" s="274"/>
      <c r="T910" s="274"/>
      <c r="U910" s="274"/>
      <c r="V910" s="274"/>
    </row>
    <row r="911" spans="3:22" ht="15" x14ac:dyDescent="0.2">
      <c r="C911" s="220"/>
      <c r="D911" s="273"/>
      <c r="E911" s="220"/>
      <c r="O911" s="274"/>
      <c r="P911" s="274"/>
      <c r="Q911" s="274"/>
      <c r="R911" s="274"/>
      <c r="S911" s="274"/>
      <c r="T911" s="274"/>
      <c r="U911" s="274"/>
      <c r="V911" s="274"/>
    </row>
    <row r="912" spans="3:22" ht="15" x14ac:dyDescent="0.2">
      <c r="C912" s="220"/>
      <c r="D912" s="273"/>
      <c r="E912" s="220"/>
      <c r="O912" s="274"/>
      <c r="P912" s="274"/>
      <c r="Q912" s="274"/>
      <c r="R912" s="274"/>
      <c r="S912" s="274"/>
      <c r="T912" s="274"/>
      <c r="U912" s="274"/>
      <c r="V912" s="274"/>
    </row>
    <row r="913" spans="3:22" ht="15" x14ac:dyDescent="0.2">
      <c r="C913" s="220"/>
      <c r="D913" s="273"/>
      <c r="E913" s="220"/>
      <c r="O913" s="274"/>
      <c r="P913" s="274"/>
      <c r="Q913" s="274"/>
      <c r="R913" s="274"/>
      <c r="S913" s="274"/>
      <c r="T913" s="274"/>
      <c r="U913" s="274"/>
      <c r="V913" s="274"/>
    </row>
    <row r="914" spans="3:22" ht="15" x14ac:dyDescent="0.2">
      <c r="C914" s="220"/>
      <c r="D914" s="273"/>
      <c r="E914" s="220"/>
      <c r="O914" s="274"/>
      <c r="P914" s="274"/>
      <c r="Q914" s="274"/>
      <c r="R914" s="274"/>
      <c r="S914" s="274"/>
      <c r="T914" s="274"/>
      <c r="U914" s="274"/>
      <c r="V914" s="274"/>
    </row>
    <row r="915" spans="3:22" ht="15" x14ac:dyDescent="0.2">
      <c r="C915" s="220"/>
      <c r="D915" s="273"/>
      <c r="E915" s="220"/>
      <c r="O915" s="274"/>
      <c r="P915" s="274"/>
      <c r="Q915" s="274"/>
      <c r="R915" s="274"/>
      <c r="S915" s="274"/>
      <c r="T915" s="274"/>
      <c r="U915" s="274"/>
      <c r="V915" s="274"/>
    </row>
    <row r="916" spans="3:22" ht="15" x14ac:dyDescent="0.2">
      <c r="C916" s="220"/>
      <c r="D916" s="273"/>
      <c r="E916" s="220"/>
      <c r="O916" s="274"/>
      <c r="P916" s="274"/>
      <c r="Q916" s="274"/>
      <c r="R916" s="274"/>
      <c r="S916" s="274"/>
      <c r="T916" s="274"/>
      <c r="U916" s="274"/>
      <c r="V916" s="274"/>
    </row>
    <row r="917" spans="3:22" ht="15" x14ac:dyDescent="0.2">
      <c r="C917" s="220"/>
      <c r="D917" s="273"/>
      <c r="E917" s="220"/>
      <c r="O917" s="274"/>
      <c r="P917" s="274"/>
      <c r="Q917" s="274"/>
      <c r="R917" s="274"/>
      <c r="S917" s="274"/>
      <c r="T917" s="274"/>
      <c r="U917" s="274"/>
      <c r="V917" s="274"/>
    </row>
    <row r="918" spans="3:22" ht="15" x14ac:dyDescent="0.2">
      <c r="C918" s="220"/>
      <c r="D918" s="273"/>
      <c r="E918" s="220"/>
      <c r="O918" s="274"/>
      <c r="P918" s="274"/>
      <c r="Q918" s="274"/>
      <c r="R918" s="274"/>
      <c r="S918" s="274"/>
      <c r="T918" s="274"/>
      <c r="U918" s="274"/>
      <c r="V918" s="274"/>
    </row>
    <row r="919" spans="3:22" ht="15" x14ac:dyDescent="0.2">
      <c r="C919" s="220"/>
      <c r="D919" s="273"/>
      <c r="E919" s="220"/>
      <c r="O919" s="274"/>
      <c r="P919" s="274"/>
      <c r="Q919" s="274"/>
      <c r="R919" s="274"/>
      <c r="S919" s="274"/>
      <c r="T919" s="274"/>
      <c r="U919" s="274"/>
      <c r="V919" s="274"/>
    </row>
    <row r="920" spans="3:22" ht="15" x14ac:dyDescent="0.2">
      <c r="C920" s="220"/>
      <c r="D920" s="273"/>
      <c r="E920" s="220"/>
      <c r="O920" s="274"/>
      <c r="P920" s="274"/>
      <c r="Q920" s="274"/>
      <c r="R920" s="274"/>
      <c r="S920" s="274"/>
      <c r="T920" s="274"/>
      <c r="U920" s="274"/>
      <c r="V920" s="274"/>
    </row>
    <row r="921" spans="3:22" ht="15" x14ac:dyDescent="0.2">
      <c r="C921" s="220"/>
      <c r="D921" s="273"/>
      <c r="E921" s="220"/>
      <c r="O921" s="274"/>
      <c r="P921" s="274"/>
      <c r="Q921" s="274"/>
      <c r="R921" s="274"/>
      <c r="S921" s="274"/>
      <c r="T921" s="274"/>
      <c r="U921" s="274"/>
      <c r="V921" s="274"/>
    </row>
    <row r="922" spans="3:22" ht="15" x14ac:dyDescent="0.2">
      <c r="C922" s="220"/>
      <c r="D922" s="273"/>
      <c r="E922" s="220"/>
      <c r="O922" s="274"/>
      <c r="P922" s="274"/>
      <c r="Q922" s="274"/>
      <c r="R922" s="274"/>
      <c r="S922" s="274"/>
      <c r="T922" s="274"/>
      <c r="U922" s="274"/>
      <c r="V922" s="274"/>
    </row>
    <row r="923" spans="3:22" ht="15" x14ac:dyDescent="0.2">
      <c r="C923" s="220"/>
      <c r="D923" s="273"/>
      <c r="E923" s="220"/>
      <c r="O923" s="274"/>
      <c r="P923" s="274"/>
      <c r="Q923" s="274"/>
      <c r="R923" s="274"/>
      <c r="S923" s="274"/>
      <c r="T923" s="274"/>
      <c r="U923" s="274"/>
      <c r="V923" s="274"/>
    </row>
    <row r="924" spans="3:22" ht="15" x14ac:dyDescent="0.2">
      <c r="C924" s="220"/>
      <c r="D924" s="273"/>
      <c r="E924" s="220"/>
      <c r="O924" s="274"/>
      <c r="P924" s="274"/>
      <c r="Q924" s="274"/>
      <c r="R924" s="274"/>
      <c r="S924" s="274"/>
      <c r="T924" s="274"/>
      <c r="U924" s="274"/>
      <c r="V924" s="274"/>
    </row>
    <row r="925" spans="3:22" ht="15" x14ac:dyDescent="0.2">
      <c r="C925" s="220"/>
      <c r="D925" s="273"/>
      <c r="E925" s="220"/>
      <c r="O925" s="274"/>
      <c r="P925" s="274"/>
      <c r="Q925" s="274"/>
      <c r="R925" s="274"/>
      <c r="S925" s="274"/>
      <c r="T925" s="274"/>
      <c r="U925" s="274"/>
      <c r="V925" s="274"/>
    </row>
    <row r="926" spans="3:22" ht="15" x14ac:dyDescent="0.2">
      <c r="C926" s="220"/>
      <c r="D926" s="273"/>
      <c r="E926" s="220"/>
      <c r="O926" s="274"/>
      <c r="P926" s="274"/>
      <c r="Q926" s="274"/>
      <c r="R926" s="274"/>
      <c r="S926" s="274"/>
      <c r="T926" s="274"/>
      <c r="U926" s="274"/>
      <c r="V926" s="274"/>
    </row>
    <row r="927" spans="3:22" ht="15" x14ac:dyDescent="0.2">
      <c r="C927" s="220"/>
      <c r="D927" s="273"/>
      <c r="E927" s="220"/>
      <c r="O927" s="274"/>
      <c r="P927" s="274"/>
      <c r="Q927" s="274"/>
      <c r="R927" s="274"/>
      <c r="S927" s="274"/>
      <c r="T927" s="274"/>
      <c r="U927" s="274"/>
      <c r="V927" s="274"/>
    </row>
    <row r="928" spans="3:22" ht="15" x14ac:dyDescent="0.2">
      <c r="C928" s="220"/>
      <c r="D928" s="273"/>
      <c r="E928" s="220"/>
      <c r="O928" s="274"/>
      <c r="P928" s="274"/>
      <c r="Q928" s="274"/>
      <c r="R928" s="274"/>
      <c r="S928" s="274"/>
      <c r="T928" s="274"/>
      <c r="U928" s="274"/>
      <c r="V928" s="274"/>
    </row>
    <row r="929" spans="3:22" ht="15" x14ac:dyDescent="0.2">
      <c r="C929" s="220"/>
      <c r="D929" s="273"/>
      <c r="E929" s="220"/>
      <c r="O929" s="274"/>
      <c r="P929" s="274"/>
      <c r="Q929" s="274"/>
      <c r="R929" s="274"/>
      <c r="S929" s="274"/>
      <c r="T929" s="274"/>
      <c r="U929" s="274"/>
      <c r="V929" s="274"/>
    </row>
    <row r="930" spans="3:22" ht="15" x14ac:dyDescent="0.2">
      <c r="C930" s="220"/>
      <c r="D930" s="273"/>
      <c r="E930" s="220"/>
      <c r="O930" s="274"/>
      <c r="P930" s="274"/>
      <c r="Q930" s="274"/>
      <c r="R930" s="274"/>
      <c r="S930" s="274"/>
      <c r="T930" s="274"/>
      <c r="U930" s="274"/>
      <c r="V930" s="274"/>
    </row>
    <row r="931" spans="3:22" ht="15" x14ac:dyDescent="0.2">
      <c r="C931" s="220"/>
      <c r="D931" s="273"/>
      <c r="E931" s="220"/>
      <c r="O931" s="274"/>
      <c r="P931" s="274"/>
      <c r="Q931" s="274"/>
      <c r="R931" s="274"/>
      <c r="S931" s="274"/>
      <c r="T931" s="274"/>
      <c r="U931" s="274"/>
      <c r="V931" s="274"/>
    </row>
    <row r="932" spans="3:22" ht="15" x14ac:dyDescent="0.2">
      <c r="C932" s="220"/>
      <c r="D932" s="273"/>
      <c r="E932" s="220"/>
      <c r="O932" s="274"/>
      <c r="P932" s="274"/>
      <c r="Q932" s="274"/>
      <c r="R932" s="274"/>
      <c r="S932" s="274"/>
      <c r="T932" s="274"/>
      <c r="U932" s="274"/>
      <c r="V932" s="274"/>
    </row>
    <row r="933" spans="3:22" ht="15" x14ac:dyDescent="0.2">
      <c r="C933" s="220"/>
      <c r="D933" s="273"/>
      <c r="E933" s="220"/>
      <c r="O933" s="274"/>
      <c r="P933" s="274"/>
      <c r="Q933" s="274"/>
      <c r="R933" s="274"/>
      <c r="S933" s="274"/>
      <c r="T933" s="274"/>
      <c r="U933" s="274"/>
      <c r="V933" s="274"/>
    </row>
    <row r="934" spans="3:22" ht="15" x14ac:dyDescent="0.2">
      <c r="C934" s="220"/>
      <c r="D934" s="273"/>
      <c r="E934" s="220"/>
      <c r="O934" s="274"/>
      <c r="P934" s="274"/>
      <c r="Q934" s="274"/>
      <c r="R934" s="274"/>
      <c r="S934" s="274"/>
      <c r="T934" s="274"/>
      <c r="U934" s="274"/>
      <c r="V934" s="274"/>
    </row>
    <row r="935" spans="3:22" ht="15" x14ac:dyDescent="0.2">
      <c r="C935" s="220"/>
      <c r="D935" s="273"/>
      <c r="E935" s="220"/>
      <c r="O935" s="274"/>
      <c r="P935" s="274"/>
      <c r="Q935" s="274"/>
      <c r="R935" s="274"/>
      <c r="S935" s="274"/>
      <c r="T935" s="274"/>
      <c r="U935" s="274"/>
      <c r="V935" s="274"/>
    </row>
    <row r="936" spans="3:22" ht="15" x14ac:dyDescent="0.2">
      <c r="C936" s="220"/>
      <c r="D936" s="273"/>
      <c r="E936" s="220"/>
      <c r="O936" s="274"/>
      <c r="P936" s="274"/>
      <c r="Q936" s="274"/>
      <c r="R936" s="274"/>
      <c r="S936" s="274"/>
      <c r="T936" s="274"/>
      <c r="U936" s="274"/>
      <c r="V936" s="274"/>
    </row>
    <row r="937" spans="3:22" ht="15" x14ac:dyDescent="0.2">
      <c r="C937" s="220"/>
      <c r="D937" s="273"/>
      <c r="E937" s="220"/>
      <c r="O937" s="274"/>
      <c r="P937" s="274"/>
      <c r="Q937" s="274"/>
      <c r="R937" s="274"/>
      <c r="S937" s="274"/>
      <c r="T937" s="274"/>
      <c r="U937" s="274"/>
      <c r="V937" s="274"/>
    </row>
    <row r="938" spans="3:22" ht="15" x14ac:dyDescent="0.2">
      <c r="C938" s="220"/>
      <c r="D938" s="273"/>
      <c r="E938" s="220"/>
      <c r="O938" s="274"/>
      <c r="P938" s="274"/>
      <c r="Q938" s="274"/>
      <c r="R938" s="274"/>
      <c r="S938" s="274"/>
      <c r="T938" s="274"/>
      <c r="U938" s="274"/>
      <c r="V938" s="274"/>
    </row>
    <row r="939" spans="3:22" ht="15" x14ac:dyDescent="0.2">
      <c r="C939" s="220"/>
      <c r="D939" s="273"/>
      <c r="E939" s="220"/>
      <c r="O939" s="274"/>
      <c r="P939" s="274"/>
      <c r="Q939" s="274"/>
      <c r="R939" s="274"/>
      <c r="S939" s="274"/>
      <c r="T939" s="274"/>
      <c r="U939" s="274"/>
      <c r="V939" s="274"/>
    </row>
    <row r="940" spans="3:22" ht="15" x14ac:dyDescent="0.2">
      <c r="C940" s="220"/>
      <c r="D940" s="273"/>
      <c r="E940" s="220"/>
      <c r="O940" s="274"/>
      <c r="P940" s="274"/>
      <c r="Q940" s="274"/>
      <c r="R940" s="274"/>
      <c r="S940" s="274"/>
      <c r="T940" s="274"/>
      <c r="U940" s="274"/>
      <c r="V940" s="274"/>
    </row>
    <row r="941" spans="3:22" ht="15" x14ac:dyDescent="0.2">
      <c r="C941" s="220"/>
      <c r="D941" s="273"/>
      <c r="E941" s="220"/>
      <c r="O941" s="274"/>
      <c r="P941" s="274"/>
      <c r="Q941" s="274"/>
      <c r="R941" s="274"/>
      <c r="S941" s="274"/>
      <c r="T941" s="274"/>
      <c r="U941" s="274"/>
      <c r="V941" s="274"/>
    </row>
    <row r="942" spans="3:22" ht="15" x14ac:dyDescent="0.2">
      <c r="C942" s="220"/>
      <c r="D942" s="273"/>
      <c r="E942" s="220"/>
      <c r="O942" s="274"/>
      <c r="P942" s="274"/>
      <c r="Q942" s="274"/>
      <c r="R942" s="274"/>
      <c r="S942" s="274"/>
      <c r="T942" s="274"/>
      <c r="U942" s="274"/>
      <c r="V942" s="274"/>
    </row>
    <row r="943" spans="3:22" ht="15" x14ac:dyDescent="0.2">
      <c r="C943" s="220"/>
      <c r="D943" s="273"/>
      <c r="E943" s="220"/>
      <c r="O943" s="274"/>
      <c r="P943" s="274"/>
      <c r="Q943" s="274"/>
      <c r="R943" s="274"/>
      <c r="S943" s="274"/>
      <c r="T943" s="274"/>
      <c r="U943" s="274"/>
      <c r="V943" s="274"/>
    </row>
    <row r="944" spans="3:22" ht="15" x14ac:dyDescent="0.2">
      <c r="C944" s="220"/>
      <c r="D944" s="273"/>
      <c r="E944" s="220"/>
      <c r="O944" s="274"/>
      <c r="P944" s="274"/>
      <c r="Q944" s="274"/>
      <c r="R944" s="274"/>
      <c r="S944" s="274"/>
      <c r="T944" s="274"/>
      <c r="U944" s="274"/>
      <c r="V944" s="274"/>
    </row>
    <row r="945" spans="1:22" ht="15" x14ac:dyDescent="0.2">
      <c r="C945" s="220"/>
      <c r="D945" s="273"/>
      <c r="E945" s="220"/>
      <c r="O945" s="274"/>
      <c r="P945" s="274"/>
      <c r="Q945" s="274"/>
      <c r="R945" s="274"/>
      <c r="S945" s="274"/>
      <c r="T945" s="274"/>
      <c r="U945" s="274"/>
      <c r="V945" s="274"/>
    </row>
    <row r="946" spans="1:22" ht="15" x14ac:dyDescent="0.2">
      <c r="C946" s="220"/>
      <c r="D946" s="273"/>
      <c r="E946" s="220"/>
      <c r="O946" s="274"/>
      <c r="P946" s="274"/>
      <c r="Q946" s="274"/>
      <c r="R946" s="274"/>
      <c r="S946" s="274"/>
      <c r="T946" s="274"/>
      <c r="U946" s="274"/>
      <c r="V946" s="274"/>
    </row>
    <row r="947" spans="1:22" ht="15" x14ac:dyDescent="0.2">
      <c r="C947" s="220"/>
      <c r="D947" s="273"/>
      <c r="E947" s="220"/>
      <c r="O947" s="274"/>
      <c r="P947" s="274"/>
      <c r="Q947" s="274"/>
      <c r="R947" s="274"/>
      <c r="S947" s="274"/>
      <c r="T947" s="274"/>
      <c r="U947" s="274"/>
      <c r="V947" s="274"/>
    </row>
    <row r="948" spans="1:22" ht="15" x14ac:dyDescent="0.2">
      <c r="C948" s="220"/>
      <c r="D948" s="273"/>
      <c r="E948" s="220"/>
      <c r="O948" s="274"/>
      <c r="P948" s="274"/>
      <c r="Q948" s="274"/>
      <c r="R948" s="274"/>
      <c r="S948" s="274"/>
      <c r="T948" s="274"/>
      <c r="U948" s="274"/>
      <c r="V948" s="274"/>
    </row>
    <row r="949" spans="1:22" ht="15" x14ac:dyDescent="0.2">
      <c r="C949" s="220"/>
      <c r="D949" s="273"/>
      <c r="E949" s="220"/>
      <c r="O949" s="274"/>
      <c r="P949" s="274"/>
      <c r="Q949" s="274"/>
      <c r="R949" s="274"/>
      <c r="S949" s="274"/>
      <c r="T949" s="274"/>
      <c r="U949" s="274"/>
      <c r="V949" s="274"/>
    </row>
    <row r="950" spans="1:22" ht="15" x14ac:dyDescent="0.2">
      <c r="C950" s="220"/>
      <c r="D950" s="273"/>
      <c r="E950" s="220"/>
      <c r="O950" s="274"/>
      <c r="P950" s="274"/>
      <c r="Q950" s="274"/>
      <c r="R950" s="274"/>
      <c r="S950" s="274"/>
      <c r="T950" s="274"/>
      <c r="U950" s="274"/>
      <c r="V950" s="274"/>
    </row>
    <row r="951" spans="1:22" ht="15" x14ac:dyDescent="0.2">
      <c r="C951" s="220"/>
      <c r="D951" s="273"/>
      <c r="E951" s="220"/>
      <c r="O951" s="274"/>
      <c r="P951" s="274"/>
      <c r="Q951" s="274"/>
      <c r="R951" s="274"/>
      <c r="S951" s="274"/>
      <c r="T951" s="274"/>
      <c r="U951" s="274"/>
      <c r="V951" s="274"/>
    </row>
    <row r="952" spans="1:22" ht="15" x14ac:dyDescent="0.2">
      <c r="C952" s="220"/>
      <c r="D952" s="273"/>
      <c r="E952" s="220"/>
      <c r="O952" s="274"/>
      <c r="P952" s="274"/>
      <c r="Q952" s="274"/>
      <c r="R952" s="274"/>
      <c r="S952" s="274"/>
      <c r="T952" s="274"/>
      <c r="U952" s="274"/>
      <c r="V952" s="274"/>
    </row>
    <row r="953" spans="1:22" ht="15" x14ac:dyDescent="0.2">
      <c r="C953" s="220"/>
      <c r="D953" s="273"/>
      <c r="E953" s="220"/>
      <c r="O953" s="274"/>
      <c r="P953" s="274"/>
      <c r="Q953" s="274"/>
      <c r="R953" s="274"/>
      <c r="S953" s="274"/>
      <c r="T953" s="274"/>
      <c r="U953" s="274"/>
      <c r="V953" s="274"/>
    </row>
    <row r="954" spans="1:22" ht="15" x14ac:dyDescent="0.2">
      <c r="A954" s="221"/>
      <c r="B954" s="221"/>
      <c r="C954" s="220"/>
      <c r="D954" s="273"/>
      <c r="E954" s="220"/>
      <c r="O954" s="274"/>
      <c r="P954" s="274"/>
      <c r="Q954" s="274"/>
      <c r="R954" s="274"/>
      <c r="S954" s="274"/>
      <c r="T954" s="274"/>
      <c r="U954" s="274"/>
      <c r="V954" s="274"/>
    </row>
    <row r="955" spans="1:22" ht="15" x14ac:dyDescent="0.2">
      <c r="C955" s="220"/>
      <c r="D955" s="273"/>
      <c r="E955" s="220"/>
      <c r="O955" s="274"/>
      <c r="P955" s="274"/>
      <c r="Q955" s="274"/>
      <c r="R955" s="274"/>
      <c r="S955" s="274"/>
      <c r="T955" s="274"/>
      <c r="U955" s="274"/>
      <c r="V955" s="274"/>
    </row>
    <row r="956" spans="1:22" ht="15" x14ac:dyDescent="0.2">
      <c r="C956" s="220"/>
      <c r="D956" s="273"/>
      <c r="E956" s="220"/>
      <c r="O956" s="274"/>
      <c r="P956" s="274"/>
      <c r="Q956" s="274"/>
      <c r="R956" s="274"/>
      <c r="S956" s="274"/>
      <c r="T956" s="274"/>
      <c r="U956" s="274"/>
      <c r="V956" s="274"/>
    </row>
    <row r="957" spans="1:22" ht="15" x14ac:dyDescent="0.2">
      <c r="C957" s="220"/>
      <c r="D957" s="273"/>
      <c r="E957" s="220"/>
      <c r="O957" s="274"/>
      <c r="P957" s="274"/>
      <c r="Q957" s="274"/>
      <c r="R957" s="274"/>
      <c r="S957" s="274"/>
      <c r="T957" s="274"/>
      <c r="U957" s="274"/>
      <c r="V957" s="274"/>
    </row>
    <row r="958" spans="1:22" ht="15" x14ac:dyDescent="0.2">
      <c r="C958" s="220"/>
      <c r="D958" s="273"/>
      <c r="E958" s="220"/>
      <c r="O958" s="274"/>
      <c r="P958" s="274"/>
      <c r="Q958" s="274"/>
      <c r="R958" s="274"/>
      <c r="S958" s="274"/>
      <c r="T958" s="274"/>
      <c r="U958" s="274"/>
      <c r="V958" s="274"/>
    </row>
    <row r="959" spans="1:22" ht="15" x14ac:dyDescent="0.2">
      <c r="C959" s="220"/>
      <c r="D959" s="273"/>
      <c r="E959" s="220"/>
      <c r="O959" s="274"/>
      <c r="P959" s="274"/>
      <c r="Q959" s="274"/>
      <c r="R959" s="274"/>
      <c r="S959" s="274"/>
      <c r="T959" s="274"/>
      <c r="U959" s="274"/>
      <c r="V959" s="274"/>
    </row>
    <row r="960" spans="1:22" ht="15" x14ac:dyDescent="0.2">
      <c r="C960" s="220"/>
      <c r="D960" s="273"/>
      <c r="E960" s="220"/>
      <c r="O960" s="274"/>
      <c r="P960" s="274"/>
      <c r="Q960" s="274"/>
      <c r="R960" s="274"/>
      <c r="S960" s="274"/>
      <c r="T960" s="274"/>
      <c r="U960" s="274"/>
      <c r="V960" s="274"/>
    </row>
    <row r="961" spans="1:24" ht="15" x14ac:dyDescent="0.2">
      <c r="C961" s="220"/>
      <c r="D961" s="273"/>
      <c r="E961" s="220"/>
      <c r="O961" s="274"/>
      <c r="P961" s="274"/>
      <c r="Q961" s="274"/>
      <c r="R961" s="274"/>
      <c r="S961" s="274"/>
      <c r="T961" s="274"/>
      <c r="U961" s="274"/>
      <c r="V961" s="274"/>
    </row>
    <row r="962" spans="1:24" ht="15" x14ac:dyDescent="0.2">
      <c r="C962" s="220"/>
      <c r="D962" s="273"/>
      <c r="E962" s="220"/>
      <c r="O962" s="274"/>
      <c r="P962" s="274"/>
      <c r="Q962" s="274"/>
      <c r="R962" s="274"/>
      <c r="S962" s="274"/>
      <c r="T962" s="274"/>
      <c r="U962" s="274"/>
      <c r="V962" s="274"/>
    </row>
    <row r="963" spans="1:24" ht="15" x14ac:dyDescent="0.2">
      <c r="C963" s="220"/>
      <c r="D963" s="273"/>
      <c r="E963" s="220"/>
      <c r="O963" s="274"/>
      <c r="P963" s="274"/>
      <c r="Q963" s="274"/>
      <c r="R963" s="274"/>
      <c r="S963" s="274"/>
      <c r="T963" s="274"/>
      <c r="U963" s="274"/>
      <c r="V963" s="274"/>
    </row>
    <row r="964" spans="1:24" ht="15" x14ac:dyDescent="0.2">
      <c r="C964" s="220"/>
      <c r="D964" s="273"/>
      <c r="E964" s="220"/>
      <c r="O964" s="274"/>
      <c r="P964" s="274"/>
      <c r="Q964" s="274"/>
      <c r="R964" s="274"/>
      <c r="S964" s="274"/>
      <c r="T964" s="274"/>
      <c r="U964" s="274"/>
      <c r="V964" s="274"/>
    </row>
    <row r="965" spans="1:24" ht="15" x14ac:dyDescent="0.2">
      <c r="C965" s="220"/>
      <c r="D965" s="273"/>
      <c r="E965" s="220"/>
      <c r="O965" s="274"/>
      <c r="P965" s="274"/>
      <c r="Q965" s="274"/>
      <c r="R965" s="274"/>
      <c r="S965" s="274"/>
      <c r="T965" s="274"/>
      <c r="U965" s="274"/>
      <c r="V965" s="274"/>
    </row>
    <row r="966" spans="1:24" ht="15" x14ac:dyDescent="0.2">
      <c r="C966" s="220"/>
      <c r="D966" s="273"/>
      <c r="E966" s="220"/>
      <c r="O966" s="274"/>
      <c r="P966" s="274"/>
      <c r="Q966" s="274"/>
      <c r="R966" s="274"/>
      <c r="S966" s="274"/>
      <c r="T966" s="274"/>
      <c r="U966" s="274"/>
      <c r="V966" s="274"/>
    </row>
    <row r="967" spans="1:24" x14ac:dyDescent="0.2">
      <c r="B967" s="221"/>
      <c r="C967" s="220"/>
      <c r="D967" s="220"/>
      <c r="E967" s="220"/>
      <c r="O967" s="274"/>
      <c r="P967" s="274"/>
      <c r="Q967" s="274"/>
      <c r="R967" s="274"/>
      <c r="S967" s="274"/>
      <c r="T967" s="274"/>
      <c r="U967" s="274"/>
      <c r="V967" s="274"/>
    </row>
    <row r="968" spans="1:24" x14ac:dyDescent="0.2">
      <c r="B968" s="221"/>
      <c r="C968" s="220"/>
      <c r="D968" s="220"/>
      <c r="E968" s="220"/>
      <c r="O968" s="274"/>
      <c r="P968" s="274"/>
      <c r="Q968" s="274"/>
      <c r="R968" s="274"/>
      <c r="S968" s="274"/>
      <c r="T968" s="274"/>
      <c r="U968" s="274"/>
      <c r="V968" s="274"/>
    </row>
    <row r="969" spans="1:24" x14ac:dyDescent="0.2">
      <c r="A969" s="220"/>
      <c r="B969" s="220"/>
      <c r="C969" s="220"/>
      <c r="D969" s="220"/>
      <c r="E969" s="221"/>
      <c r="I969" s="274"/>
      <c r="J969" s="274"/>
      <c r="O969" s="274"/>
      <c r="P969" s="274"/>
      <c r="Q969" s="274"/>
      <c r="R969" s="274"/>
      <c r="S969" s="274"/>
      <c r="T969" s="274"/>
      <c r="U969" s="274"/>
    </row>
    <row r="970" spans="1:24" x14ac:dyDescent="0.2">
      <c r="A970" s="220"/>
      <c r="B970" s="220"/>
      <c r="C970" s="220"/>
      <c r="D970" s="220"/>
      <c r="E970" s="221"/>
      <c r="I970" s="274"/>
      <c r="J970" s="274"/>
      <c r="O970" s="274"/>
      <c r="P970" s="274"/>
      <c r="Q970" s="274"/>
      <c r="R970" s="274"/>
      <c r="S970" s="274"/>
      <c r="T970" s="274"/>
      <c r="U970" s="274"/>
    </row>
    <row r="971" spans="1:24" ht="15" x14ac:dyDescent="0.2">
      <c r="C971" s="220"/>
      <c r="D971" s="273"/>
      <c r="E971" s="221"/>
      <c r="O971" s="274"/>
      <c r="P971" s="274"/>
      <c r="Q971" s="274"/>
      <c r="R971" s="274"/>
      <c r="S971" s="274"/>
      <c r="T971" s="274"/>
      <c r="U971" s="274"/>
      <c r="W971" s="274"/>
      <c r="X971" s="274"/>
    </row>
    <row r="972" spans="1:24" ht="15" x14ac:dyDescent="0.2">
      <c r="C972" s="220"/>
      <c r="D972" s="273"/>
      <c r="E972" s="221"/>
      <c r="O972" s="274"/>
      <c r="P972" s="274"/>
      <c r="Q972" s="274"/>
      <c r="R972" s="274"/>
      <c r="S972" s="274"/>
      <c r="T972" s="274"/>
      <c r="U972" s="274"/>
      <c r="W972" s="274"/>
      <c r="X972" s="274"/>
    </row>
    <row r="973" spans="1:24" ht="15" x14ac:dyDescent="0.2">
      <c r="C973" s="220"/>
      <c r="D973" s="273"/>
      <c r="E973" s="221"/>
      <c r="F973" s="220"/>
      <c r="G973" s="220"/>
      <c r="O973" s="274"/>
      <c r="P973" s="274"/>
      <c r="Q973" s="274"/>
      <c r="R973" s="274"/>
      <c r="S973" s="274"/>
      <c r="T973" s="274"/>
      <c r="U973" s="274"/>
      <c r="W973" s="274"/>
      <c r="X973" s="274"/>
    </row>
    <row r="974" spans="1:24" ht="15" x14ac:dyDescent="0.2">
      <c r="C974" s="220"/>
      <c r="D974" s="273"/>
      <c r="E974" s="221"/>
      <c r="O974" s="274"/>
      <c r="P974" s="274"/>
      <c r="Q974" s="274"/>
      <c r="R974" s="274"/>
      <c r="S974" s="274"/>
      <c r="T974" s="274"/>
      <c r="U974" s="274"/>
      <c r="W974" s="274"/>
      <c r="X974" s="274"/>
    </row>
    <row r="975" spans="1:24" ht="15" x14ac:dyDescent="0.2">
      <c r="C975" s="220"/>
      <c r="D975" s="273"/>
      <c r="E975" s="221"/>
      <c r="O975" s="274"/>
      <c r="P975" s="274"/>
      <c r="Q975" s="274"/>
      <c r="R975" s="274"/>
      <c r="S975" s="274"/>
      <c r="T975" s="274"/>
      <c r="U975" s="274"/>
      <c r="W975" s="274"/>
      <c r="X975" s="274"/>
    </row>
    <row r="976" spans="1:24" ht="15" x14ac:dyDescent="0.2">
      <c r="C976" s="220"/>
      <c r="D976" s="273"/>
      <c r="E976" s="221"/>
      <c r="O976" s="274"/>
      <c r="P976" s="274"/>
      <c r="Q976" s="274"/>
      <c r="R976" s="274"/>
      <c r="S976" s="274"/>
      <c r="T976" s="274"/>
      <c r="U976" s="274"/>
      <c r="W976" s="274"/>
      <c r="X976" s="274"/>
    </row>
    <row r="977" spans="3:24" ht="15" x14ac:dyDescent="0.2">
      <c r="C977" s="220"/>
      <c r="D977" s="273"/>
      <c r="E977" s="221"/>
      <c r="O977" s="274"/>
      <c r="P977" s="274"/>
      <c r="Q977" s="274"/>
      <c r="R977" s="274"/>
      <c r="S977" s="274"/>
      <c r="T977" s="274"/>
      <c r="U977" s="274"/>
      <c r="W977" s="274"/>
      <c r="X977" s="274"/>
    </row>
    <row r="978" spans="3:24" ht="15" x14ac:dyDescent="0.2">
      <c r="C978" s="220"/>
      <c r="D978" s="273"/>
      <c r="E978" s="221"/>
      <c r="O978" s="274"/>
      <c r="P978" s="274"/>
      <c r="Q978" s="274"/>
      <c r="R978" s="274"/>
      <c r="S978" s="274"/>
      <c r="T978" s="274"/>
      <c r="U978" s="274"/>
      <c r="W978" s="274"/>
      <c r="X978" s="274"/>
    </row>
    <row r="979" spans="3:24" ht="15" x14ac:dyDescent="0.2">
      <c r="C979" s="220"/>
      <c r="D979" s="273"/>
      <c r="E979" s="221"/>
      <c r="O979" s="274"/>
      <c r="P979" s="274"/>
      <c r="Q979" s="274"/>
      <c r="R979" s="274"/>
      <c r="S979" s="274"/>
      <c r="T979" s="274"/>
      <c r="U979" s="274"/>
      <c r="W979" s="274"/>
      <c r="X979" s="274"/>
    </row>
    <row r="980" spans="3:24" ht="15" x14ac:dyDescent="0.2">
      <c r="C980" s="220"/>
      <c r="D980" s="273"/>
      <c r="E980" s="221"/>
      <c r="O980" s="274"/>
      <c r="P980" s="274"/>
      <c r="Q980" s="274"/>
      <c r="R980" s="274"/>
      <c r="S980" s="274"/>
      <c r="T980" s="274"/>
      <c r="U980" s="274"/>
      <c r="W980" s="274"/>
      <c r="X980" s="274"/>
    </row>
    <row r="981" spans="3:24" ht="15" x14ac:dyDescent="0.2">
      <c r="C981" s="220"/>
      <c r="D981" s="273"/>
      <c r="E981" s="221"/>
      <c r="O981" s="274"/>
      <c r="P981" s="274"/>
      <c r="Q981" s="274"/>
      <c r="R981" s="274"/>
      <c r="S981" s="274"/>
      <c r="T981" s="274"/>
      <c r="U981" s="274"/>
      <c r="W981" s="274"/>
      <c r="X981" s="274"/>
    </row>
    <row r="982" spans="3:24" ht="15" x14ac:dyDescent="0.2">
      <c r="C982" s="220"/>
      <c r="D982" s="273"/>
      <c r="E982" s="221"/>
      <c r="O982" s="274"/>
      <c r="P982" s="274"/>
      <c r="Q982" s="274"/>
      <c r="R982" s="274"/>
      <c r="S982" s="274"/>
      <c r="T982" s="274"/>
      <c r="U982" s="274"/>
      <c r="W982" s="274"/>
      <c r="X982" s="274"/>
    </row>
    <row r="983" spans="3:24" ht="15" x14ac:dyDescent="0.2">
      <c r="C983" s="220"/>
      <c r="D983" s="273"/>
      <c r="E983" s="221"/>
      <c r="O983" s="274"/>
      <c r="P983" s="274"/>
      <c r="Q983" s="274"/>
      <c r="R983" s="274"/>
      <c r="S983" s="274"/>
      <c r="T983" s="274"/>
      <c r="U983" s="274"/>
      <c r="W983" s="274"/>
      <c r="X983" s="274"/>
    </row>
    <row r="984" spans="3:24" ht="15" x14ac:dyDescent="0.2">
      <c r="C984" s="220"/>
      <c r="D984" s="273"/>
      <c r="E984" s="221"/>
      <c r="O984" s="274"/>
      <c r="P984" s="274"/>
      <c r="Q984" s="274"/>
      <c r="R984" s="274"/>
      <c r="S984" s="274"/>
      <c r="T984" s="274"/>
      <c r="U984" s="274"/>
      <c r="W984" s="274"/>
      <c r="X984" s="274"/>
    </row>
    <row r="985" spans="3:24" ht="15" x14ac:dyDescent="0.2">
      <c r="C985" s="220"/>
      <c r="D985" s="273"/>
      <c r="E985" s="221"/>
      <c r="O985" s="274"/>
      <c r="P985" s="274"/>
      <c r="Q985" s="274"/>
      <c r="R985" s="274"/>
      <c r="S985" s="274"/>
      <c r="T985" s="274"/>
      <c r="U985" s="274"/>
      <c r="W985" s="274"/>
      <c r="X985" s="274"/>
    </row>
    <row r="986" spans="3:24" ht="15" x14ac:dyDescent="0.2">
      <c r="C986" s="220"/>
      <c r="D986" s="273"/>
      <c r="E986" s="221"/>
      <c r="O986" s="274"/>
      <c r="P986" s="274"/>
      <c r="Q986" s="274"/>
      <c r="R986" s="274"/>
      <c r="S986" s="274"/>
      <c r="T986" s="274"/>
      <c r="U986" s="274"/>
      <c r="W986" s="274"/>
      <c r="X986" s="274"/>
    </row>
    <row r="987" spans="3:24" ht="15" x14ac:dyDescent="0.2">
      <c r="C987" s="220"/>
      <c r="D987" s="273"/>
      <c r="E987" s="221"/>
      <c r="O987" s="274"/>
      <c r="P987" s="274"/>
      <c r="Q987" s="274"/>
      <c r="R987" s="274"/>
      <c r="S987" s="274"/>
      <c r="T987" s="274"/>
      <c r="U987" s="274"/>
      <c r="W987" s="274"/>
      <c r="X987" s="274"/>
    </row>
    <row r="988" spans="3:24" ht="15" x14ac:dyDescent="0.2">
      <c r="C988" s="220"/>
      <c r="D988" s="273"/>
      <c r="E988" s="221"/>
      <c r="O988" s="274"/>
      <c r="P988" s="274"/>
      <c r="Q988" s="274"/>
      <c r="R988" s="274"/>
      <c r="S988" s="274"/>
      <c r="T988" s="274"/>
      <c r="U988" s="274"/>
      <c r="W988" s="274"/>
      <c r="X988" s="274"/>
    </row>
    <row r="989" spans="3:24" ht="15" x14ac:dyDescent="0.2">
      <c r="C989" s="220"/>
      <c r="D989" s="273"/>
      <c r="E989" s="221"/>
      <c r="O989" s="274"/>
      <c r="P989" s="274"/>
      <c r="Q989" s="274"/>
      <c r="R989" s="274"/>
      <c r="S989" s="274"/>
      <c r="T989" s="274"/>
      <c r="U989" s="274"/>
      <c r="W989" s="274"/>
      <c r="X989" s="274"/>
    </row>
    <row r="990" spans="3:24" ht="15" x14ac:dyDescent="0.2">
      <c r="C990" s="220"/>
      <c r="D990" s="273"/>
      <c r="E990" s="221"/>
      <c r="O990" s="274"/>
      <c r="P990" s="274"/>
      <c r="Q990" s="274"/>
      <c r="R990" s="274"/>
      <c r="S990" s="274"/>
      <c r="T990" s="274"/>
      <c r="U990" s="274"/>
      <c r="W990" s="274"/>
      <c r="X990" s="274"/>
    </row>
    <row r="991" spans="3:24" ht="15" x14ac:dyDescent="0.2">
      <c r="C991" s="220"/>
      <c r="D991" s="273"/>
      <c r="E991" s="221"/>
      <c r="O991" s="274"/>
      <c r="P991" s="274"/>
      <c r="Q991" s="274"/>
      <c r="R991" s="274"/>
      <c r="S991" s="274"/>
      <c r="T991" s="274"/>
      <c r="U991" s="274"/>
      <c r="W991" s="274"/>
      <c r="X991" s="274"/>
    </row>
    <row r="992" spans="3:24" ht="15" x14ac:dyDescent="0.2">
      <c r="C992" s="220"/>
      <c r="D992" s="273"/>
      <c r="E992" s="221"/>
      <c r="O992" s="274"/>
      <c r="P992" s="274"/>
      <c r="Q992" s="274"/>
      <c r="R992" s="274"/>
      <c r="S992" s="274"/>
      <c r="T992" s="274"/>
      <c r="U992" s="274"/>
      <c r="W992" s="274"/>
      <c r="X992" s="274"/>
    </row>
    <row r="993" spans="3:24" ht="15" x14ac:dyDescent="0.2">
      <c r="C993" s="220"/>
      <c r="D993" s="273"/>
      <c r="E993" s="221"/>
      <c r="O993" s="274"/>
      <c r="P993" s="274"/>
      <c r="Q993" s="274"/>
      <c r="R993" s="274"/>
      <c r="S993" s="274"/>
      <c r="T993" s="274"/>
      <c r="U993" s="274"/>
      <c r="W993" s="274"/>
      <c r="X993" s="274"/>
    </row>
    <row r="994" spans="3:24" ht="15" x14ac:dyDescent="0.2">
      <c r="C994" s="220"/>
      <c r="D994" s="273"/>
      <c r="E994" s="221"/>
      <c r="O994" s="274"/>
      <c r="P994" s="274"/>
      <c r="Q994" s="274"/>
      <c r="R994" s="274"/>
      <c r="S994" s="274"/>
      <c r="T994" s="274"/>
      <c r="U994" s="274"/>
      <c r="W994" s="274"/>
      <c r="X994" s="274"/>
    </row>
    <row r="995" spans="3:24" ht="15" x14ac:dyDescent="0.2">
      <c r="C995" s="220"/>
      <c r="D995" s="273"/>
      <c r="E995" s="221"/>
      <c r="O995" s="274"/>
      <c r="P995" s="274"/>
      <c r="Q995" s="274"/>
      <c r="R995" s="274"/>
      <c r="S995" s="274"/>
      <c r="T995" s="274"/>
      <c r="U995" s="274"/>
      <c r="W995" s="274"/>
      <c r="X995" s="274"/>
    </row>
    <row r="996" spans="3:24" ht="15" x14ac:dyDescent="0.2">
      <c r="C996" s="220"/>
      <c r="D996" s="273"/>
      <c r="E996" s="221"/>
      <c r="O996" s="274"/>
      <c r="P996" s="274"/>
      <c r="Q996" s="274"/>
      <c r="R996" s="274"/>
      <c r="S996" s="274"/>
      <c r="T996" s="274"/>
      <c r="U996" s="274"/>
      <c r="W996" s="274"/>
      <c r="X996" s="274"/>
    </row>
    <row r="997" spans="3:24" ht="15" x14ac:dyDescent="0.2">
      <c r="C997" s="220"/>
      <c r="D997" s="273"/>
      <c r="E997" s="221"/>
      <c r="O997" s="274"/>
      <c r="P997" s="274"/>
      <c r="Q997" s="274"/>
      <c r="R997" s="274"/>
      <c r="S997" s="274"/>
      <c r="T997" s="274"/>
      <c r="U997" s="274"/>
      <c r="W997" s="274"/>
      <c r="X997" s="274"/>
    </row>
    <row r="998" spans="3:24" ht="15" x14ac:dyDescent="0.2">
      <c r="C998" s="220"/>
      <c r="D998" s="273"/>
      <c r="E998" s="221"/>
      <c r="O998" s="274"/>
      <c r="P998" s="274"/>
      <c r="Q998" s="274"/>
      <c r="R998" s="274"/>
      <c r="S998" s="274"/>
      <c r="T998" s="274"/>
      <c r="U998" s="274"/>
      <c r="W998" s="274"/>
      <c r="X998" s="274"/>
    </row>
    <row r="999" spans="3:24" ht="15" x14ac:dyDescent="0.2">
      <c r="C999" s="220"/>
      <c r="D999" s="273"/>
      <c r="E999" s="221"/>
      <c r="O999" s="274"/>
      <c r="P999" s="274"/>
      <c r="Q999" s="274"/>
      <c r="R999" s="274"/>
      <c r="S999" s="274"/>
      <c r="T999" s="274"/>
      <c r="U999" s="274"/>
      <c r="W999" s="274"/>
      <c r="X999" s="274"/>
    </row>
    <row r="1000" spans="3:24" ht="15" x14ac:dyDescent="0.2">
      <c r="C1000" s="220"/>
      <c r="D1000" s="273"/>
      <c r="E1000" s="221"/>
      <c r="O1000" s="274"/>
      <c r="P1000" s="274"/>
      <c r="Q1000" s="274"/>
      <c r="R1000" s="274"/>
      <c r="S1000" s="274"/>
      <c r="T1000" s="274"/>
      <c r="U1000" s="274"/>
      <c r="W1000" s="274"/>
      <c r="X1000" s="274"/>
    </row>
    <row r="1001" spans="3:24" ht="15" x14ac:dyDescent="0.2">
      <c r="C1001" s="220"/>
      <c r="D1001" s="273"/>
      <c r="E1001" s="221"/>
      <c r="F1001" s="220"/>
      <c r="G1001" s="220"/>
      <c r="O1001" s="274"/>
      <c r="P1001" s="274"/>
      <c r="Q1001" s="274"/>
      <c r="R1001" s="274"/>
      <c r="S1001" s="274"/>
      <c r="T1001" s="274"/>
      <c r="U1001" s="274"/>
      <c r="W1001" s="274"/>
      <c r="X1001" s="274"/>
    </row>
    <row r="1002" spans="3:24" ht="15" x14ac:dyDescent="0.2">
      <c r="C1002" s="220"/>
      <c r="D1002" s="273"/>
      <c r="E1002" s="221"/>
      <c r="O1002" s="274"/>
      <c r="P1002" s="274"/>
      <c r="Q1002" s="274"/>
      <c r="R1002" s="274"/>
      <c r="S1002" s="274"/>
      <c r="T1002" s="274"/>
      <c r="U1002" s="274"/>
      <c r="W1002" s="274"/>
      <c r="X1002" s="274"/>
    </row>
    <row r="1003" spans="3:24" ht="15" x14ac:dyDescent="0.2">
      <c r="C1003" s="220"/>
      <c r="D1003" s="273"/>
      <c r="E1003" s="221"/>
      <c r="O1003" s="274"/>
      <c r="P1003" s="274"/>
      <c r="Q1003" s="274"/>
      <c r="R1003" s="274"/>
      <c r="S1003" s="274"/>
      <c r="T1003" s="274"/>
      <c r="U1003" s="274"/>
      <c r="W1003" s="274"/>
      <c r="X1003" s="274"/>
    </row>
    <row r="1004" spans="3:24" ht="15" x14ac:dyDescent="0.2">
      <c r="C1004" s="220"/>
      <c r="D1004" s="273"/>
      <c r="E1004" s="221"/>
      <c r="O1004" s="274"/>
      <c r="P1004" s="274"/>
      <c r="Q1004" s="274"/>
      <c r="R1004" s="274"/>
      <c r="S1004" s="274"/>
      <c r="T1004" s="274"/>
      <c r="U1004" s="274"/>
      <c r="W1004" s="274"/>
      <c r="X1004" s="274"/>
    </row>
    <row r="1005" spans="3:24" ht="15" x14ac:dyDescent="0.2">
      <c r="C1005" s="220"/>
      <c r="D1005" s="273"/>
      <c r="E1005" s="221"/>
      <c r="O1005" s="274"/>
      <c r="P1005" s="274"/>
      <c r="Q1005" s="274"/>
      <c r="R1005" s="274"/>
      <c r="S1005" s="274"/>
      <c r="T1005" s="274"/>
      <c r="U1005" s="274"/>
      <c r="W1005" s="274"/>
      <c r="X1005" s="274"/>
    </row>
    <row r="1006" spans="3:24" ht="15" x14ac:dyDescent="0.2">
      <c r="C1006" s="220"/>
      <c r="D1006" s="273"/>
      <c r="E1006" s="221"/>
      <c r="O1006" s="274"/>
      <c r="P1006" s="274"/>
      <c r="Q1006" s="274"/>
      <c r="R1006" s="274"/>
      <c r="S1006" s="274"/>
      <c r="T1006" s="274"/>
      <c r="U1006" s="274"/>
      <c r="W1006" s="274"/>
      <c r="X1006" s="274"/>
    </row>
    <row r="1007" spans="3:24" ht="15" x14ac:dyDescent="0.2">
      <c r="C1007" s="220"/>
      <c r="D1007" s="273"/>
      <c r="E1007" s="221"/>
      <c r="O1007" s="274"/>
      <c r="P1007" s="274"/>
      <c r="Q1007" s="274"/>
      <c r="R1007" s="274"/>
      <c r="S1007" s="274"/>
      <c r="T1007" s="274"/>
      <c r="U1007" s="274"/>
      <c r="W1007" s="274"/>
      <c r="X1007" s="274"/>
    </row>
    <row r="1008" spans="3:24" ht="15" x14ac:dyDescent="0.2">
      <c r="C1008" s="220"/>
      <c r="D1008" s="273"/>
      <c r="E1008" s="221"/>
      <c r="F1008" s="220"/>
      <c r="G1008" s="220"/>
      <c r="O1008" s="274"/>
      <c r="P1008" s="274"/>
      <c r="Q1008" s="274"/>
      <c r="R1008" s="274"/>
      <c r="S1008" s="274"/>
      <c r="T1008" s="274"/>
      <c r="U1008" s="274"/>
      <c r="W1008" s="274"/>
      <c r="X1008" s="274"/>
    </row>
    <row r="1009" spans="3:24" ht="15" x14ac:dyDescent="0.2">
      <c r="C1009" s="220"/>
      <c r="D1009" s="273"/>
      <c r="E1009" s="221"/>
      <c r="O1009" s="274"/>
      <c r="P1009" s="274"/>
      <c r="Q1009" s="274"/>
      <c r="R1009" s="274"/>
      <c r="S1009" s="274"/>
      <c r="T1009" s="274"/>
      <c r="U1009" s="274"/>
      <c r="W1009" s="274"/>
      <c r="X1009" s="274"/>
    </row>
    <row r="1010" spans="3:24" ht="15" x14ac:dyDescent="0.2">
      <c r="C1010" s="220"/>
      <c r="D1010" s="273"/>
      <c r="E1010" s="221"/>
      <c r="O1010" s="274"/>
      <c r="P1010" s="274"/>
      <c r="Q1010" s="274"/>
      <c r="R1010" s="274"/>
      <c r="S1010" s="274"/>
      <c r="T1010" s="274"/>
      <c r="U1010" s="274"/>
      <c r="W1010" s="274"/>
      <c r="X1010" s="274"/>
    </row>
    <row r="1011" spans="3:24" ht="15" x14ac:dyDescent="0.2">
      <c r="C1011" s="220"/>
      <c r="D1011" s="273"/>
      <c r="E1011" s="221"/>
      <c r="O1011" s="274"/>
      <c r="P1011" s="274"/>
      <c r="Q1011" s="274"/>
      <c r="R1011" s="274"/>
      <c r="S1011" s="274"/>
      <c r="T1011" s="274"/>
      <c r="U1011" s="274"/>
      <c r="W1011" s="274"/>
      <c r="X1011" s="274"/>
    </row>
    <row r="1012" spans="3:24" ht="15" x14ac:dyDescent="0.2">
      <c r="C1012" s="220"/>
      <c r="D1012" s="273"/>
      <c r="E1012" s="221"/>
      <c r="O1012" s="274"/>
      <c r="P1012" s="274"/>
      <c r="Q1012" s="274"/>
      <c r="R1012" s="274"/>
      <c r="S1012" s="274"/>
      <c r="T1012" s="274"/>
      <c r="U1012" s="274"/>
      <c r="W1012" s="274"/>
      <c r="X1012" s="274"/>
    </row>
    <row r="1013" spans="3:24" ht="15" x14ac:dyDescent="0.2">
      <c r="C1013" s="220"/>
      <c r="D1013" s="273"/>
      <c r="E1013" s="221"/>
      <c r="O1013" s="274"/>
      <c r="P1013" s="274"/>
      <c r="Q1013" s="274"/>
      <c r="R1013" s="274"/>
      <c r="S1013" s="274"/>
      <c r="T1013" s="274"/>
      <c r="U1013" s="274"/>
      <c r="W1013" s="274"/>
      <c r="X1013" s="274"/>
    </row>
    <row r="1014" spans="3:24" ht="15" x14ac:dyDescent="0.2">
      <c r="C1014" s="220"/>
      <c r="D1014" s="273"/>
      <c r="E1014" s="221"/>
      <c r="O1014" s="274"/>
      <c r="P1014" s="274"/>
      <c r="Q1014" s="274"/>
      <c r="R1014" s="274"/>
      <c r="S1014" s="274"/>
      <c r="T1014" s="274"/>
      <c r="U1014" s="274"/>
      <c r="W1014" s="274"/>
      <c r="X1014" s="274"/>
    </row>
    <row r="1015" spans="3:24" ht="15" x14ac:dyDescent="0.2">
      <c r="C1015" s="220"/>
      <c r="D1015" s="273"/>
      <c r="E1015" s="221"/>
      <c r="O1015" s="274"/>
      <c r="P1015" s="274"/>
      <c r="Q1015" s="274"/>
      <c r="R1015" s="274"/>
      <c r="S1015" s="274"/>
      <c r="T1015" s="274"/>
      <c r="U1015" s="274"/>
      <c r="W1015" s="274"/>
      <c r="X1015" s="274"/>
    </row>
    <row r="1016" spans="3:24" ht="15" x14ac:dyDescent="0.2">
      <c r="C1016" s="220"/>
      <c r="D1016" s="273"/>
      <c r="E1016" s="221"/>
      <c r="O1016" s="274"/>
      <c r="P1016" s="274"/>
      <c r="Q1016" s="274"/>
      <c r="R1016" s="274"/>
      <c r="S1016" s="274"/>
      <c r="T1016" s="274"/>
      <c r="U1016" s="274"/>
      <c r="W1016" s="274"/>
      <c r="X1016" s="274"/>
    </row>
    <row r="1017" spans="3:24" ht="15" x14ac:dyDescent="0.2">
      <c r="C1017" s="220"/>
      <c r="D1017" s="273"/>
      <c r="E1017" s="221"/>
      <c r="O1017" s="274"/>
      <c r="P1017" s="274"/>
      <c r="Q1017" s="274"/>
      <c r="R1017" s="274"/>
      <c r="S1017" s="274"/>
      <c r="T1017" s="274"/>
      <c r="U1017" s="274"/>
      <c r="W1017" s="274"/>
      <c r="X1017" s="274"/>
    </row>
    <row r="1018" spans="3:24" ht="15" x14ac:dyDescent="0.2">
      <c r="C1018" s="220"/>
      <c r="D1018" s="273"/>
      <c r="E1018" s="221"/>
      <c r="O1018" s="274"/>
      <c r="P1018" s="274"/>
      <c r="Q1018" s="274"/>
      <c r="R1018" s="274"/>
      <c r="S1018" s="274"/>
      <c r="T1018" s="274"/>
      <c r="U1018" s="274"/>
      <c r="W1018" s="274"/>
      <c r="X1018" s="274"/>
    </row>
    <row r="1019" spans="3:24" ht="15" x14ac:dyDescent="0.2">
      <c r="C1019" s="220"/>
      <c r="D1019" s="273"/>
      <c r="E1019" s="221"/>
      <c r="O1019" s="274"/>
      <c r="P1019" s="274"/>
      <c r="Q1019" s="274"/>
      <c r="R1019" s="274"/>
      <c r="S1019" s="274"/>
      <c r="T1019" s="274"/>
      <c r="U1019" s="274"/>
      <c r="W1019" s="274"/>
      <c r="X1019" s="274"/>
    </row>
    <row r="1020" spans="3:24" ht="15" x14ac:dyDescent="0.2">
      <c r="C1020" s="220"/>
      <c r="D1020" s="273"/>
      <c r="E1020" s="221"/>
      <c r="O1020" s="274"/>
      <c r="P1020" s="274"/>
      <c r="Q1020" s="274"/>
      <c r="R1020" s="274"/>
      <c r="S1020" s="274"/>
      <c r="T1020" s="274"/>
      <c r="U1020" s="274"/>
      <c r="W1020" s="274"/>
      <c r="X1020" s="274"/>
    </row>
    <row r="1021" spans="3:24" ht="15" x14ac:dyDescent="0.2">
      <c r="C1021" s="220"/>
      <c r="D1021" s="273"/>
      <c r="E1021" s="221"/>
      <c r="O1021" s="274"/>
      <c r="P1021" s="274"/>
      <c r="Q1021" s="274"/>
      <c r="R1021" s="274"/>
      <c r="S1021" s="274"/>
      <c r="T1021" s="274"/>
      <c r="U1021" s="274"/>
      <c r="W1021" s="274"/>
      <c r="X1021" s="274"/>
    </row>
    <row r="1022" spans="3:24" ht="15" x14ac:dyDescent="0.2">
      <c r="C1022" s="220"/>
      <c r="D1022" s="273"/>
      <c r="E1022" s="221"/>
      <c r="O1022" s="274"/>
      <c r="P1022" s="274"/>
      <c r="Q1022" s="274"/>
      <c r="R1022" s="274"/>
      <c r="S1022" s="274"/>
      <c r="T1022" s="274"/>
      <c r="U1022" s="274"/>
      <c r="W1022" s="274"/>
      <c r="X1022" s="274"/>
    </row>
    <row r="1023" spans="3:24" ht="15" x14ac:dyDescent="0.2">
      <c r="C1023" s="220"/>
      <c r="D1023" s="273"/>
      <c r="E1023" s="221"/>
      <c r="O1023" s="274"/>
      <c r="P1023" s="274"/>
      <c r="Q1023" s="274"/>
      <c r="R1023" s="274"/>
      <c r="S1023" s="274"/>
      <c r="T1023" s="274"/>
      <c r="U1023" s="274"/>
      <c r="W1023" s="274"/>
      <c r="X1023" s="274"/>
    </row>
    <row r="1024" spans="3:24" ht="15" x14ac:dyDescent="0.2">
      <c r="C1024" s="220"/>
      <c r="D1024" s="273"/>
      <c r="E1024" s="221"/>
      <c r="O1024" s="274"/>
      <c r="P1024" s="274"/>
      <c r="Q1024" s="274"/>
      <c r="R1024" s="274"/>
      <c r="S1024" s="274"/>
      <c r="T1024" s="274"/>
      <c r="U1024" s="274"/>
      <c r="W1024" s="274"/>
      <c r="X1024" s="274"/>
    </row>
    <row r="1025" spans="3:24" ht="15" x14ac:dyDescent="0.2">
      <c r="C1025" s="220"/>
      <c r="D1025" s="273"/>
      <c r="E1025" s="221"/>
      <c r="O1025" s="274"/>
      <c r="P1025" s="274"/>
      <c r="Q1025" s="274"/>
      <c r="R1025" s="274"/>
      <c r="S1025" s="274"/>
      <c r="T1025" s="274"/>
      <c r="U1025" s="274"/>
      <c r="W1025" s="274"/>
      <c r="X1025" s="274"/>
    </row>
    <row r="1026" spans="3:24" ht="15" x14ac:dyDescent="0.2">
      <c r="C1026" s="220"/>
      <c r="D1026" s="273"/>
      <c r="E1026" s="221"/>
      <c r="O1026" s="274"/>
      <c r="P1026" s="274"/>
      <c r="Q1026" s="274"/>
      <c r="R1026" s="274"/>
      <c r="S1026" s="274"/>
      <c r="T1026" s="274"/>
      <c r="U1026" s="274"/>
      <c r="W1026" s="274"/>
      <c r="X1026" s="274"/>
    </row>
    <row r="1027" spans="3:24" ht="15" x14ac:dyDescent="0.2">
      <c r="C1027" s="220"/>
      <c r="D1027" s="273"/>
      <c r="E1027" s="221"/>
      <c r="O1027" s="274"/>
      <c r="P1027" s="274"/>
      <c r="Q1027" s="274"/>
      <c r="R1027" s="274"/>
      <c r="S1027" s="274"/>
      <c r="T1027" s="274"/>
      <c r="U1027" s="274"/>
      <c r="W1027" s="274"/>
      <c r="X1027" s="274"/>
    </row>
    <row r="1028" spans="3:24" ht="15" x14ac:dyDescent="0.2">
      <c r="C1028" s="220"/>
      <c r="D1028" s="273"/>
      <c r="E1028" s="221"/>
      <c r="O1028" s="274"/>
      <c r="P1028" s="274"/>
      <c r="Q1028" s="274"/>
      <c r="R1028" s="274"/>
      <c r="S1028" s="274"/>
      <c r="T1028" s="274"/>
      <c r="U1028" s="274"/>
      <c r="W1028" s="274"/>
      <c r="X1028" s="274"/>
    </row>
    <row r="1029" spans="3:24" ht="15" x14ac:dyDescent="0.2">
      <c r="C1029" s="220"/>
      <c r="D1029" s="273"/>
      <c r="E1029" s="221"/>
      <c r="O1029" s="274"/>
      <c r="P1029" s="274"/>
      <c r="Q1029" s="274"/>
      <c r="R1029" s="274"/>
      <c r="S1029" s="274"/>
      <c r="T1029" s="274"/>
      <c r="U1029" s="274"/>
      <c r="W1029" s="274"/>
      <c r="X1029" s="274"/>
    </row>
    <row r="1030" spans="3:24" ht="15" x14ac:dyDescent="0.2">
      <c r="C1030" s="220"/>
      <c r="D1030" s="273"/>
      <c r="E1030" s="221"/>
      <c r="O1030" s="274"/>
      <c r="P1030" s="274"/>
      <c r="Q1030" s="274"/>
      <c r="R1030" s="274"/>
      <c r="S1030" s="274"/>
      <c r="T1030" s="274"/>
      <c r="U1030" s="274"/>
      <c r="W1030" s="274"/>
      <c r="X1030" s="274"/>
    </row>
    <row r="1031" spans="3:24" ht="15" x14ac:dyDescent="0.2">
      <c r="C1031" s="220"/>
      <c r="D1031" s="273"/>
      <c r="E1031" s="221"/>
      <c r="O1031" s="274"/>
      <c r="P1031" s="274"/>
      <c r="Q1031" s="274"/>
      <c r="R1031" s="274"/>
      <c r="S1031" s="274"/>
      <c r="T1031" s="274"/>
      <c r="U1031" s="274"/>
      <c r="W1031" s="274"/>
      <c r="X1031" s="274"/>
    </row>
    <row r="1032" spans="3:24" ht="15" x14ac:dyDescent="0.2">
      <c r="C1032" s="220"/>
      <c r="D1032" s="273"/>
      <c r="E1032" s="221"/>
      <c r="O1032" s="274"/>
      <c r="P1032" s="274"/>
      <c r="Q1032" s="274"/>
      <c r="R1032" s="274"/>
      <c r="S1032" s="274"/>
      <c r="T1032" s="274"/>
      <c r="U1032" s="274"/>
      <c r="W1032" s="274"/>
      <c r="X1032" s="274"/>
    </row>
    <row r="1033" spans="3:24" ht="15" x14ac:dyDescent="0.2">
      <c r="C1033" s="220"/>
      <c r="D1033" s="273"/>
      <c r="E1033" s="221"/>
      <c r="O1033" s="274"/>
      <c r="P1033" s="274"/>
      <c r="Q1033" s="274"/>
      <c r="R1033" s="274"/>
      <c r="S1033" s="274"/>
      <c r="T1033" s="274"/>
      <c r="U1033" s="274"/>
      <c r="W1033" s="274"/>
      <c r="X1033" s="274"/>
    </row>
    <row r="1034" spans="3:24" ht="15" x14ac:dyDescent="0.2">
      <c r="C1034" s="220"/>
      <c r="D1034" s="273"/>
      <c r="E1034" s="221"/>
      <c r="O1034" s="274"/>
      <c r="P1034" s="274"/>
      <c r="Q1034" s="274"/>
      <c r="R1034" s="274"/>
      <c r="S1034" s="274"/>
      <c r="T1034" s="274"/>
      <c r="U1034" s="274"/>
      <c r="W1034" s="274"/>
      <c r="X1034" s="274"/>
    </row>
    <row r="1035" spans="3:24" ht="15" x14ac:dyDescent="0.2">
      <c r="C1035" s="220"/>
      <c r="D1035" s="273"/>
      <c r="E1035" s="221"/>
      <c r="O1035" s="274"/>
      <c r="P1035" s="274"/>
      <c r="Q1035" s="274"/>
      <c r="R1035" s="274"/>
      <c r="S1035" s="274"/>
      <c r="T1035" s="274"/>
      <c r="U1035" s="274"/>
      <c r="W1035" s="274"/>
      <c r="X1035" s="274"/>
    </row>
    <row r="1036" spans="3:24" ht="15" x14ac:dyDescent="0.2">
      <c r="C1036" s="220"/>
      <c r="D1036" s="273"/>
      <c r="E1036" s="221"/>
      <c r="O1036" s="274"/>
      <c r="P1036" s="274"/>
      <c r="Q1036" s="274"/>
      <c r="R1036" s="274"/>
      <c r="S1036" s="274"/>
      <c r="T1036" s="274"/>
      <c r="U1036" s="274"/>
      <c r="W1036" s="274"/>
      <c r="X1036" s="274"/>
    </row>
    <row r="1037" spans="3:24" ht="15" x14ac:dyDescent="0.2">
      <c r="C1037" s="220"/>
      <c r="D1037" s="273"/>
      <c r="E1037" s="221"/>
      <c r="O1037" s="274"/>
      <c r="P1037" s="274"/>
      <c r="Q1037" s="274"/>
      <c r="R1037" s="274"/>
      <c r="S1037" s="274"/>
      <c r="T1037" s="274"/>
      <c r="U1037" s="274"/>
      <c r="W1037" s="274"/>
      <c r="X1037" s="274"/>
    </row>
    <row r="1038" spans="3:24" ht="15" x14ac:dyDescent="0.2">
      <c r="C1038" s="220"/>
      <c r="D1038" s="273"/>
      <c r="E1038" s="221"/>
      <c r="O1038" s="274"/>
      <c r="P1038" s="274"/>
      <c r="Q1038" s="274"/>
      <c r="R1038" s="274"/>
      <c r="S1038" s="274"/>
      <c r="T1038" s="274"/>
      <c r="U1038" s="274"/>
      <c r="W1038" s="274"/>
      <c r="X1038" s="274"/>
    </row>
    <row r="1039" spans="3:24" ht="15" x14ac:dyDescent="0.2">
      <c r="C1039" s="220"/>
      <c r="D1039" s="273"/>
      <c r="E1039" s="221"/>
      <c r="O1039" s="274"/>
      <c r="P1039" s="274"/>
      <c r="Q1039" s="274"/>
      <c r="R1039" s="274"/>
      <c r="S1039" s="274"/>
      <c r="T1039" s="274"/>
      <c r="U1039" s="274"/>
      <c r="W1039" s="274"/>
      <c r="X1039" s="274"/>
    </row>
    <row r="1040" spans="3:24" ht="15" x14ac:dyDescent="0.2">
      <c r="C1040" s="220"/>
      <c r="D1040" s="273"/>
      <c r="E1040" s="221"/>
      <c r="O1040" s="274"/>
      <c r="P1040" s="274"/>
      <c r="Q1040" s="274"/>
      <c r="R1040" s="274"/>
      <c r="S1040" s="274"/>
      <c r="T1040" s="274"/>
      <c r="U1040" s="274"/>
      <c r="W1040" s="274"/>
      <c r="X1040" s="274"/>
    </row>
    <row r="1041" spans="3:24" ht="15" x14ac:dyDescent="0.2">
      <c r="C1041" s="220"/>
      <c r="D1041" s="273"/>
      <c r="E1041" s="221"/>
      <c r="O1041" s="274"/>
      <c r="P1041" s="274"/>
      <c r="Q1041" s="274"/>
      <c r="R1041" s="274"/>
      <c r="S1041" s="274"/>
      <c r="T1041" s="274"/>
      <c r="U1041" s="274"/>
      <c r="W1041" s="274"/>
      <c r="X1041" s="274"/>
    </row>
    <row r="1042" spans="3:24" ht="15" x14ac:dyDescent="0.2">
      <c r="C1042" s="220"/>
      <c r="D1042" s="273"/>
      <c r="E1042" s="221"/>
      <c r="O1042" s="274"/>
      <c r="P1042" s="274"/>
      <c r="Q1042" s="274"/>
      <c r="R1042" s="274"/>
      <c r="S1042" s="274"/>
      <c r="T1042" s="274"/>
      <c r="U1042" s="274"/>
      <c r="W1042" s="274"/>
      <c r="X1042" s="274"/>
    </row>
    <row r="1043" spans="3:24" ht="15" x14ac:dyDescent="0.2">
      <c r="C1043" s="220"/>
      <c r="D1043" s="273"/>
      <c r="E1043" s="221"/>
      <c r="O1043" s="274"/>
      <c r="P1043" s="274"/>
      <c r="Q1043" s="274"/>
      <c r="R1043" s="274"/>
      <c r="S1043" s="274"/>
      <c r="T1043" s="274"/>
      <c r="U1043" s="274"/>
      <c r="W1043" s="274"/>
      <c r="X1043" s="274"/>
    </row>
    <row r="1044" spans="3:24" ht="15" x14ac:dyDescent="0.2">
      <c r="C1044" s="220"/>
      <c r="D1044" s="273"/>
      <c r="E1044" s="221"/>
      <c r="O1044" s="274"/>
      <c r="P1044" s="274"/>
      <c r="Q1044" s="274"/>
      <c r="R1044" s="274"/>
      <c r="S1044" s="274"/>
      <c r="T1044" s="274"/>
      <c r="U1044" s="274"/>
      <c r="W1044" s="274"/>
      <c r="X1044" s="274"/>
    </row>
    <row r="1045" spans="3:24" ht="15" x14ac:dyDescent="0.2">
      <c r="C1045" s="220"/>
      <c r="D1045" s="273"/>
      <c r="E1045" s="221"/>
      <c r="O1045" s="274"/>
      <c r="P1045" s="274"/>
      <c r="Q1045" s="274"/>
      <c r="R1045" s="274"/>
      <c r="S1045" s="274"/>
      <c r="T1045" s="274"/>
      <c r="U1045" s="274"/>
      <c r="W1045" s="274"/>
      <c r="X1045" s="274"/>
    </row>
    <row r="1046" spans="3:24" ht="15" x14ac:dyDescent="0.2">
      <c r="C1046" s="220"/>
      <c r="D1046" s="273"/>
      <c r="E1046" s="221"/>
      <c r="O1046" s="274"/>
      <c r="P1046" s="274"/>
      <c r="Q1046" s="274"/>
      <c r="R1046" s="274"/>
      <c r="S1046" s="274"/>
      <c r="T1046" s="274"/>
      <c r="U1046" s="274"/>
      <c r="W1046" s="274"/>
      <c r="X1046" s="274"/>
    </row>
    <row r="1047" spans="3:24" ht="15" x14ac:dyDescent="0.2">
      <c r="C1047" s="220"/>
      <c r="D1047" s="273"/>
      <c r="E1047" s="221"/>
      <c r="O1047" s="274"/>
      <c r="P1047" s="274"/>
      <c r="Q1047" s="274"/>
      <c r="R1047" s="274"/>
      <c r="S1047" s="274"/>
      <c r="T1047" s="274"/>
      <c r="U1047" s="274"/>
      <c r="W1047" s="274"/>
      <c r="X1047" s="274"/>
    </row>
    <row r="1048" spans="3:24" ht="15" x14ac:dyDescent="0.2">
      <c r="C1048" s="220"/>
      <c r="D1048" s="273"/>
      <c r="E1048" s="221"/>
      <c r="O1048" s="274"/>
      <c r="P1048" s="274"/>
      <c r="Q1048" s="274"/>
      <c r="R1048" s="274"/>
      <c r="S1048" s="274"/>
      <c r="T1048" s="274"/>
      <c r="U1048" s="274"/>
      <c r="W1048" s="274"/>
      <c r="X1048" s="274"/>
    </row>
    <row r="1049" spans="3:24" ht="15" x14ac:dyDescent="0.2">
      <c r="C1049" s="220"/>
      <c r="D1049" s="273"/>
      <c r="E1049" s="221"/>
      <c r="O1049" s="274"/>
      <c r="P1049" s="274"/>
      <c r="Q1049" s="274"/>
      <c r="R1049" s="274"/>
      <c r="S1049" s="274"/>
      <c r="T1049" s="274"/>
      <c r="U1049" s="274"/>
      <c r="W1049" s="274"/>
      <c r="X1049" s="274"/>
    </row>
    <row r="1050" spans="3:24" ht="15" x14ac:dyDescent="0.2">
      <c r="C1050" s="220"/>
      <c r="D1050" s="273"/>
      <c r="E1050" s="221"/>
      <c r="O1050" s="274"/>
      <c r="P1050" s="274"/>
      <c r="Q1050" s="274"/>
      <c r="R1050" s="274"/>
      <c r="S1050" s="274"/>
      <c r="T1050" s="274"/>
      <c r="U1050" s="274"/>
      <c r="W1050" s="274"/>
      <c r="X1050" s="274"/>
    </row>
    <row r="1051" spans="3:24" ht="15" x14ac:dyDescent="0.2">
      <c r="C1051" s="220"/>
      <c r="D1051" s="273"/>
      <c r="E1051" s="221"/>
      <c r="O1051" s="274"/>
      <c r="P1051" s="274"/>
      <c r="Q1051" s="274"/>
      <c r="R1051" s="274"/>
      <c r="S1051" s="274"/>
      <c r="T1051" s="274"/>
      <c r="U1051" s="274"/>
      <c r="W1051" s="274"/>
      <c r="X1051" s="274"/>
    </row>
    <row r="1052" spans="3:24" ht="15" x14ac:dyDescent="0.2">
      <c r="C1052" s="220"/>
      <c r="D1052" s="273"/>
      <c r="E1052" s="221"/>
      <c r="O1052" s="274"/>
      <c r="P1052" s="274"/>
      <c r="Q1052" s="274"/>
      <c r="R1052" s="274"/>
      <c r="S1052" s="274"/>
      <c r="T1052" s="274"/>
      <c r="U1052" s="274"/>
      <c r="W1052" s="274"/>
      <c r="X1052" s="274"/>
    </row>
    <row r="1053" spans="3:24" ht="15" x14ac:dyDescent="0.2">
      <c r="C1053" s="220"/>
      <c r="D1053" s="273"/>
      <c r="E1053" s="221"/>
      <c r="O1053" s="274"/>
      <c r="P1053" s="274"/>
      <c r="Q1053" s="274"/>
      <c r="R1053" s="274"/>
      <c r="S1053" s="274"/>
      <c r="T1053" s="274"/>
      <c r="U1053" s="274"/>
      <c r="W1053" s="274"/>
      <c r="X1053" s="274"/>
    </row>
    <row r="1054" spans="3:24" ht="15" x14ac:dyDescent="0.2">
      <c r="C1054" s="220"/>
      <c r="D1054" s="273"/>
      <c r="E1054" s="221"/>
      <c r="O1054" s="274"/>
      <c r="P1054" s="274"/>
      <c r="Q1054" s="274"/>
      <c r="R1054" s="274"/>
      <c r="S1054" s="274"/>
      <c r="T1054" s="274"/>
      <c r="U1054" s="274"/>
      <c r="W1054" s="274"/>
      <c r="X1054" s="274"/>
    </row>
    <row r="1055" spans="3:24" ht="15" x14ac:dyDescent="0.2">
      <c r="C1055" s="220"/>
      <c r="D1055" s="273"/>
      <c r="E1055" s="221"/>
      <c r="O1055" s="274"/>
      <c r="P1055" s="274"/>
      <c r="Q1055" s="274"/>
      <c r="R1055" s="274"/>
      <c r="S1055" s="274"/>
      <c r="T1055" s="274"/>
      <c r="U1055" s="274"/>
      <c r="W1055" s="274"/>
      <c r="X1055" s="274"/>
    </row>
    <row r="1056" spans="3:24" ht="15" x14ac:dyDescent="0.2">
      <c r="C1056" s="220"/>
      <c r="D1056" s="273"/>
      <c r="E1056" s="221"/>
      <c r="O1056" s="274"/>
      <c r="P1056" s="274"/>
      <c r="Q1056" s="274"/>
      <c r="R1056" s="274"/>
      <c r="S1056" s="274"/>
      <c r="T1056" s="274"/>
      <c r="U1056" s="274"/>
      <c r="W1056" s="274"/>
      <c r="X1056" s="274"/>
    </row>
    <row r="1057" spans="1:24" ht="15" x14ac:dyDescent="0.2">
      <c r="C1057" s="220"/>
      <c r="D1057" s="273"/>
      <c r="E1057" s="221"/>
      <c r="O1057" s="274"/>
      <c r="P1057" s="274"/>
      <c r="Q1057" s="274"/>
      <c r="R1057" s="274"/>
      <c r="S1057" s="274"/>
      <c r="T1057" s="274"/>
      <c r="U1057" s="274"/>
      <c r="W1057" s="274"/>
      <c r="X1057" s="274"/>
    </row>
    <row r="1058" spans="1:24" ht="15" x14ac:dyDescent="0.2">
      <c r="C1058" s="220"/>
      <c r="D1058" s="273"/>
      <c r="E1058" s="221"/>
      <c r="O1058" s="274"/>
      <c r="P1058" s="274"/>
      <c r="Q1058" s="274"/>
      <c r="R1058" s="274"/>
      <c r="S1058" s="274"/>
      <c r="T1058" s="274"/>
      <c r="U1058" s="274"/>
      <c r="W1058" s="274"/>
      <c r="X1058" s="274"/>
    </row>
    <row r="1059" spans="1:24" ht="15" x14ac:dyDescent="0.2">
      <c r="C1059" s="220"/>
      <c r="D1059" s="273"/>
      <c r="E1059" s="221"/>
      <c r="O1059" s="274"/>
      <c r="P1059" s="274"/>
      <c r="Q1059" s="274"/>
      <c r="R1059" s="274"/>
      <c r="S1059" s="274"/>
      <c r="T1059" s="274"/>
      <c r="U1059" s="274"/>
      <c r="W1059" s="274"/>
      <c r="X1059" s="274"/>
    </row>
    <row r="1060" spans="1:24" ht="15" x14ac:dyDescent="0.2">
      <c r="C1060" s="220"/>
      <c r="D1060" s="273"/>
      <c r="E1060" s="221"/>
      <c r="O1060" s="274"/>
      <c r="P1060" s="274"/>
      <c r="Q1060" s="274"/>
      <c r="R1060" s="274"/>
      <c r="S1060" s="274"/>
      <c r="T1060" s="274"/>
      <c r="U1060" s="274"/>
      <c r="W1060" s="274"/>
      <c r="X1060" s="274"/>
    </row>
    <row r="1061" spans="1:24" ht="15" x14ac:dyDescent="0.2">
      <c r="C1061" s="220"/>
      <c r="D1061" s="273"/>
      <c r="E1061" s="221"/>
      <c r="O1061" s="274"/>
      <c r="P1061" s="274"/>
      <c r="Q1061" s="274"/>
      <c r="R1061" s="274"/>
      <c r="S1061" s="274"/>
      <c r="T1061" s="274"/>
      <c r="U1061" s="274"/>
      <c r="W1061" s="274"/>
      <c r="X1061" s="274"/>
    </row>
    <row r="1062" spans="1:24" ht="15" x14ac:dyDescent="0.2">
      <c r="C1062" s="220"/>
      <c r="D1062" s="273"/>
      <c r="E1062" s="221"/>
      <c r="O1062" s="274"/>
      <c r="P1062" s="274"/>
      <c r="Q1062" s="274"/>
      <c r="R1062" s="274"/>
      <c r="S1062" s="274"/>
      <c r="T1062" s="274"/>
      <c r="U1062" s="274"/>
      <c r="W1062" s="274"/>
      <c r="X1062" s="274"/>
    </row>
    <row r="1063" spans="1:24" ht="15" x14ac:dyDescent="0.2">
      <c r="C1063" s="220"/>
      <c r="D1063" s="273"/>
      <c r="E1063" s="221"/>
      <c r="O1063" s="274"/>
      <c r="P1063" s="274"/>
      <c r="Q1063" s="274"/>
      <c r="R1063" s="274"/>
      <c r="S1063" s="274"/>
      <c r="T1063" s="274"/>
      <c r="U1063" s="274"/>
      <c r="W1063" s="274"/>
      <c r="X1063" s="274"/>
    </row>
    <row r="1064" spans="1:24" ht="15" x14ac:dyDescent="0.2">
      <c r="C1064" s="220"/>
      <c r="D1064" s="273"/>
      <c r="E1064" s="221"/>
      <c r="O1064" s="274"/>
      <c r="P1064" s="274"/>
      <c r="Q1064" s="274"/>
      <c r="R1064" s="274"/>
      <c r="S1064" s="274"/>
      <c r="T1064" s="274"/>
      <c r="U1064" s="274"/>
      <c r="W1064" s="274"/>
      <c r="X1064" s="274"/>
    </row>
    <row r="1065" spans="1:24" ht="15" x14ac:dyDescent="0.2">
      <c r="C1065" s="220"/>
      <c r="D1065" s="273"/>
      <c r="E1065" s="221"/>
      <c r="O1065" s="274"/>
      <c r="P1065" s="274"/>
      <c r="Q1065" s="274"/>
      <c r="R1065" s="274"/>
      <c r="S1065" s="274"/>
      <c r="T1065" s="274"/>
      <c r="U1065" s="274"/>
      <c r="W1065" s="274"/>
      <c r="X1065" s="274"/>
    </row>
    <row r="1066" spans="1:24" ht="15" x14ac:dyDescent="0.2">
      <c r="C1066" s="220"/>
      <c r="D1066" s="273"/>
      <c r="E1066" s="221"/>
      <c r="O1066" s="274"/>
      <c r="P1066" s="274"/>
      <c r="Q1066" s="274"/>
      <c r="R1066" s="274"/>
      <c r="S1066" s="274"/>
      <c r="T1066" s="274"/>
      <c r="U1066" s="274"/>
      <c r="W1066" s="274"/>
      <c r="X1066" s="274"/>
    </row>
    <row r="1067" spans="1:24" ht="15" x14ac:dyDescent="0.2">
      <c r="C1067" s="220"/>
      <c r="D1067" s="273"/>
      <c r="E1067" s="221"/>
      <c r="O1067" s="274"/>
      <c r="P1067" s="274"/>
      <c r="Q1067" s="274"/>
      <c r="R1067" s="274"/>
      <c r="S1067" s="274"/>
      <c r="T1067" s="274"/>
      <c r="U1067" s="274"/>
      <c r="W1067" s="274"/>
      <c r="X1067" s="274"/>
    </row>
    <row r="1068" spans="1:24" ht="15" x14ac:dyDescent="0.2">
      <c r="C1068" s="220"/>
      <c r="D1068" s="273"/>
      <c r="E1068" s="221"/>
      <c r="O1068" s="274"/>
      <c r="P1068" s="274"/>
      <c r="Q1068" s="274"/>
      <c r="R1068" s="274"/>
      <c r="S1068" s="274"/>
      <c r="T1068" s="274"/>
      <c r="U1068" s="274"/>
      <c r="W1068" s="274"/>
      <c r="X1068" s="274"/>
    </row>
    <row r="1069" spans="1:24" ht="15" x14ac:dyDescent="0.2">
      <c r="C1069" s="220"/>
      <c r="D1069" s="273"/>
      <c r="E1069" s="221"/>
      <c r="O1069" s="274"/>
      <c r="P1069" s="274"/>
      <c r="Q1069" s="274"/>
      <c r="R1069" s="274"/>
      <c r="S1069" s="274"/>
      <c r="T1069" s="274"/>
      <c r="U1069" s="274"/>
      <c r="W1069" s="274"/>
      <c r="X1069" s="274"/>
    </row>
    <row r="1070" spans="1:24" ht="15" x14ac:dyDescent="0.2">
      <c r="C1070" s="220"/>
      <c r="D1070" s="273"/>
      <c r="E1070" s="221"/>
      <c r="O1070" s="274"/>
      <c r="P1070" s="274"/>
      <c r="Q1070" s="274"/>
      <c r="R1070" s="274"/>
      <c r="S1070" s="274"/>
      <c r="T1070" s="274"/>
      <c r="U1070" s="274"/>
      <c r="W1070" s="274"/>
      <c r="X1070" s="274"/>
    </row>
    <row r="1071" spans="1:24" ht="15" x14ac:dyDescent="0.2">
      <c r="A1071" s="221"/>
      <c r="B1071" s="221"/>
      <c r="C1071" s="220"/>
      <c r="D1071" s="273"/>
      <c r="E1071" s="220"/>
      <c r="F1071" s="220"/>
      <c r="O1071" s="274"/>
      <c r="P1071" s="274"/>
      <c r="Q1071" s="274"/>
      <c r="R1071" s="274"/>
      <c r="S1071" s="274"/>
      <c r="T1071" s="274"/>
      <c r="U1071" s="274"/>
      <c r="V1071" s="274"/>
      <c r="W1071" s="274"/>
      <c r="X1071" s="274"/>
    </row>
    <row r="1072" spans="1:24" ht="15" x14ac:dyDescent="0.2">
      <c r="C1072" s="220"/>
      <c r="D1072" s="273"/>
      <c r="E1072" s="221"/>
      <c r="O1072" s="274"/>
      <c r="P1072" s="274"/>
      <c r="Q1072" s="274"/>
      <c r="R1072" s="274"/>
      <c r="S1072" s="274"/>
      <c r="T1072" s="274"/>
      <c r="U1072" s="274"/>
      <c r="W1072" s="274"/>
      <c r="X1072" s="274"/>
    </row>
    <row r="1073" spans="3:24" ht="15" x14ac:dyDescent="0.2">
      <c r="C1073" s="220"/>
      <c r="D1073" s="273"/>
      <c r="E1073" s="221"/>
      <c r="O1073" s="274"/>
      <c r="P1073" s="274"/>
      <c r="Q1073" s="274"/>
      <c r="R1073" s="274"/>
      <c r="S1073" s="274"/>
      <c r="T1073" s="274"/>
      <c r="U1073" s="274"/>
      <c r="W1073" s="274"/>
      <c r="X1073" s="274"/>
    </row>
    <row r="1074" spans="3:24" ht="15" x14ac:dyDescent="0.2">
      <c r="C1074" s="220"/>
      <c r="D1074" s="273"/>
      <c r="E1074" s="221"/>
      <c r="O1074" s="274"/>
      <c r="P1074" s="274"/>
      <c r="Q1074" s="274"/>
      <c r="R1074" s="274"/>
      <c r="S1074" s="274"/>
      <c r="T1074" s="274"/>
      <c r="U1074" s="274"/>
      <c r="W1074" s="274"/>
      <c r="X1074" s="274"/>
    </row>
    <row r="1075" spans="3:24" ht="15" x14ac:dyDescent="0.2">
      <c r="C1075" s="220"/>
      <c r="D1075" s="273"/>
      <c r="E1075" s="221"/>
      <c r="O1075" s="274"/>
      <c r="P1075" s="274"/>
      <c r="Q1075" s="274"/>
      <c r="R1075" s="274"/>
      <c r="S1075" s="274"/>
      <c r="T1075" s="274"/>
      <c r="U1075" s="274"/>
      <c r="W1075" s="274"/>
      <c r="X1075" s="274"/>
    </row>
    <row r="1076" spans="3:24" ht="15" x14ac:dyDescent="0.2">
      <c r="C1076" s="220"/>
      <c r="D1076" s="273"/>
      <c r="E1076" s="221"/>
      <c r="O1076" s="274"/>
      <c r="P1076" s="274"/>
      <c r="Q1076" s="274"/>
      <c r="R1076" s="274"/>
      <c r="S1076" s="274"/>
      <c r="T1076" s="274"/>
      <c r="U1076" s="274"/>
      <c r="W1076" s="274"/>
      <c r="X1076" s="274"/>
    </row>
    <row r="1077" spans="3:24" ht="15" x14ac:dyDescent="0.2">
      <c r="C1077" s="220"/>
      <c r="D1077" s="273"/>
      <c r="E1077" s="221"/>
      <c r="F1077" s="220"/>
      <c r="G1077" s="220"/>
      <c r="O1077" s="274"/>
      <c r="P1077" s="274"/>
      <c r="Q1077" s="274"/>
      <c r="R1077" s="274"/>
      <c r="S1077" s="274"/>
      <c r="T1077" s="274"/>
      <c r="U1077" s="274"/>
      <c r="W1077" s="274"/>
      <c r="X1077" s="274"/>
    </row>
    <row r="1078" spans="3:24" ht="15" x14ac:dyDescent="0.2">
      <c r="C1078" s="220"/>
      <c r="D1078" s="273"/>
      <c r="E1078" s="221"/>
      <c r="O1078" s="274"/>
      <c r="P1078" s="274"/>
      <c r="Q1078" s="274"/>
      <c r="R1078" s="274"/>
      <c r="S1078" s="274"/>
      <c r="T1078" s="274"/>
      <c r="U1078" s="274"/>
      <c r="W1078" s="274"/>
      <c r="X1078" s="274"/>
    </row>
    <row r="1079" spans="3:24" ht="15" x14ac:dyDescent="0.2">
      <c r="C1079" s="220"/>
      <c r="D1079" s="273"/>
      <c r="E1079" s="221"/>
      <c r="O1079" s="274"/>
      <c r="P1079" s="274"/>
      <c r="Q1079" s="274"/>
      <c r="R1079" s="274"/>
      <c r="S1079" s="274"/>
      <c r="T1079" s="274"/>
      <c r="U1079" s="274"/>
      <c r="W1079" s="274"/>
      <c r="X1079" s="274"/>
    </row>
    <row r="1080" spans="3:24" ht="15" x14ac:dyDescent="0.2">
      <c r="C1080" s="220"/>
      <c r="D1080" s="273"/>
      <c r="E1080" s="221"/>
      <c r="O1080" s="274"/>
      <c r="P1080" s="274"/>
      <c r="Q1080" s="274"/>
      <c r="R1080" s="274"/>
      <c r="S1080" s="274"/>
      <c r="T1080" s="274"/>
      <c r="U1080" s="274"/>
      <c r="W1080" s="274"/>
      <c r="X1080" s="274"/>
    </row>
    <row r="1081" spans="3:24" ht="15" x14ac:dyDescent="0.2">
      <c r="C1081" s="220"/>
      <c r="D1081" s="273"/>
      <c r="E1081" s="221"/>
      <c r="O1081" s="274"/>
      <c r="P1081" s="274"/>
      <c r="Q1081" s="274"/>
      <c r="R1081" s="274"/>
      <c r="S1081" s="274"/>
      <c r="T1081" s="274"/>
      <c r="U1081" s="274"/>
      <c r="W1081" s="274"/>
      <c r="X1081" s="274"/>
    </row>
    <row r="1082" spans="3:24" ht="15" x14ac:dyDescent="0.2">
      <c r="C1082" s="220"/>
      <c r="D1082" s="273"/>
      <c r="E1082" s="221"/>
      <c r="O1082" s="274"/>
      <c r="P1082" s="274"/>
      <c r="Q1082" s="274"/>
      <c r="R1082" s="274"/>
      <c r="S1082" s="274"/>
      <c r="T1082" s="274"/>
      <c r="U1082" s="274"/>
      <c r="W1082" s="274"/>
      <c r="X1082" s="274"/>
    </row>
    <row r="1083" spans="3:24" ht="15" x14ac:dyDescent="0.2">
      <c r="C1083" s="220"/>
      <c r="D1083" s="273"/>
      <c r="E1083" s="221"/>
      <c r="O1083" s="274"/>
      <c r="P1083" s="274"/>
      <c r="Q1083" s="274"/>
      <c r="R1083" s="274"/>
      <c r="S1083" s="274"/>
      <c r="T1083" s="274"/>
      <c r="U1083" s="274"/>
      <c r="W1083" s="274"/>
      <c r="X1083" s="274"/>
    </row>
    <row r="1084" spans="3:24" ht="15" x14ac:dyDescent="0.2">
      <c r="C1084" s="220"/>
      <c r="D1084" s="273"/>
      <c r="E1084" s="221"/>
      <c r="O1084" s="274"/>
      <c r="P1084" s="274"/>
      <c r="Q1084" s="274"/>
      <c r="R1084" s="274"/>
      <c r="S1084" s="274"/>
      <c r="T1084" s="274"/>
      <c r="U1084" s="274"/>
      <c r="W1084" s="274"/>
      <c r="X1084" s="274"/>
    </row>
    <row r="1085" spans="3:24" ht="15" x14ac:dyDescent="0.2">
      <c r="C1085" s="220"/>
      <c r="D1085" s="273"/>
      <c r="E1085" s="221"/>
      <c r="O1085" s="274"/>
      <c r="P1085" s="274"/>
      <c r="Q1085" s="274"/>
      <c r="R1085" s="274"/>
      <c r="S1085" s="274"/>
      <c r="T1085" s="274"/>
      <c r="U1085" s="274"/>
      <c r="W1085" s="274"/>
      <c r="X1085" s="274"/>
    </row>
    <row r="1086" spans="3:24" ht="15" x14ac:dyDescent="0.2">
      <c r="C1086" s="220"/>
      <c r="D1086" s="273"/>
      <c r="E1086" s="221"/>
      <c r="O1086" s="274"/>
      <c r="P1086" s="274"/>
      <c r="Q1086" s="274"/>
      <c r="R1086" s="274"/>
      <c r="S1086" s="274"/>
      <c r="T1086" s="274"/>
      <c r="U1086" s="274"/>
      <c r="W1086" s="274"/>
      <c r="X1086" s="274"/>
    </row>
    <row r="1087" spans="3:24" ht="15" x14ac:dyDescent="0.2">
      <c r="C1087" s="220"/>
      <c r="D1087" s="273"/>
      <c r="E1087" s="221"/>
      <c r="O1087" s="274"/>
      <c r="P1087" s="274"/>
      <c r="Q1087" s="274"/>
      <c r="R1087" s="274"/>
      <c r="S1087" s="274"/>
      <c r="T1087" s="274"/>
      <c r="U1087" s="274"/>
      <c r="W1087" s="274"/>
      <c r="X1087" s="274"/>
    </row>
    <row r="1088" spans="3:24" ht="15" x14ac:dyDescent="0.2">
      <c r="C1088" s="220"/>
      <c r="D1088" s="273"/>
      <c r="E1088" s="221"/>
      <c r="O1088" s="274"/>
      <c r="P1088" s="274"/>
      <c r="Q1088" s="274"/>
      <c r="R1088" s="274"/>
      <c r="S1088" s="274"/>
      <c r="T1088" s="274"/>
      <c r="U1088" s="274"/>
      <c r="W1088" s="274"/>
      <c r="X1088" s="274"/>
    </row>
    <row r="1089" spans="3:24" ht="15" x14ac:dyDescent="0.2">
      <c r="C1089" s="220"/>
      <c r="D1089" s="273"/>
      <c r="E1089" s="221"/>
      <c r="O1089" s="274"/>
      <c r="P1089" s="274"/>
      <c r="Q1089" s="274"/>
      <c r="R1089" s="274"/>
      <c r="S1089" s="274"/>
      <c r="T1089" s="274"/>
      <c r="U1089" s="274"/>
      <c r="W1089" s="274"/>
      <c r="X1089" s="274"/>
    </row>
    <row r="1090" spans="3:24" ht="15" x14ac:dyDescent="0.2">
      <c r="C1090" s="220"/>
      <c r="D1090" s="273"/>
      <c r="E1090" s="221"/>
      <c r="O1090" s="274"/>
      <c r="P1090" s="274"/>
      <c r="Q1090" s="274"/>
      <c r="R1090" s="274"/>
      <c r="S1090" s="274"/>
      <c r="T1090" s="274"/>
      <c r="U1090" s="274"/>
      <c r="W1090" s="274"/>
      <c r="X1090" s="274"/>
    </row>
    <row r="1091" spans="3:24" ht="15" x14ac:dyDescent="0.2">
      <c r="C1091" s="220"/>
      <c r="D1091" s="273"/>
      <c r="E1091" s="221"/>
      <c r="O1091" s="274"/>
      <c r="P1091" s="274"/>
      <c r="Q1091" s="274"/>
      <c r="R1091" s="274"/>
      <c r="S1091" s="274"/>
      <c r="T1091" s="274"/>
      <c r="U1091" s="274"/>
      <c r="W1091" s="274"/>
      <c r="X1091" s="274"/>
    </row>
    <row r="1092" spans="3:24" ht="15" x14ac:dyDescent="0.2">
      <c r="C1092" s="220"/>
      <c r="D1092" s="273"/>
      <c r="E1092" s="221"/>
      <c r="O1092" s="274"/>
      <c r="P1092" s="274"/>
      <c r="Q1092" s="274"/>
      <c r="R1092" s="274"/>
      <c r="S1092" s="274"/>
      <c r="T1092" s="274"/>
      <c r="U1092" s="274"/>
      <c r="W1092" s="274"/>
      <c r="X1092" s="274"/>
    </row>
    <row r="1093" spans="3:24" ht="15" x14ac:dyDescent="0.2">
      <c r="C1093" s="220"/>
      <c r="D1093" s="273"/>
      <c r="E1093" s="221"/>
      <c r="O1093" s="274"/>
      <c r="P1093" s="274"/>
      <c r="Q1093" s="274"/>
      <c r="R1093" s="274"/>
      <c r="S1093" s="274"/>
      <c r="T1093" s="274"/>
      <c r="U1093" s="274"/>
      <c r="W1093" s="274"/>
      <c r="X1093" s="274"/>
    </row>
    <row r="1094" spans="3:24" ht="15" x14ac:dyDescent="0.2">
      <c r="C1094" s="220"/>
      <c r="D1094" s="273"/>
      <c r="E1094" s="221"/>
      <c r="O1094" s="274"/>
      <c r="P1094" s="274"/>
      <c r="Q1094" s="274"/>
      <c r="R1094" s="274"/>
      <c r="S1094" s="274"/>
      <c r="T1094" s="274"/>
      <c r="U1094" s="274"/>
      <c r="W1094" s="274"/>
      <c r="X1094" s="274"/>
    </row>
    <row r="1095" spans="3:24" ht="15" x14ac:dyDescent="0.2">
      <c r="C1095" s="220"/>
      <c r="D1095" s="273"/>
      <c r="E1095" s="221"/>
      <c r="O1095" s="274"/>
      <c r="P1095" s="274"/>
      <c r="Q1095" s="274"/>
      <c r="R1095" s="274"/>
      <c r="S1095" s="274"/>
      <c r="T1095" s="274"/>
      <c r="U1095" s="274"/>
      <c r="W1095" s="274"/>
      <c r="X1095" s="274"/>
    </row>
    <row r="1096" spans="3:24" ht="15" x14ac:dyDescent="0.2">
      <c r="C1096" s="220"/>
      <c r="D1096" s="273"/>
      <c r="E1096" s="221"/>
      <c r="O1096" s="274"/>
      <c r="P1096" s="274"/>
      <c r="Q1096" s="274"/>
      <c r="R1096" s="274"/>
      <c r="S1096" s="274"/>
      <c r="T1096" s="274"/>
      <c r="U1096" s="274"/>
      <c r="W1096" s="274"/>
      <c r="X1096" s="274"/>
    </row>
    <row r="1097" spans="3:24" ht="15" x14ac:dyDescent="0.2">
      <c r="C1097" s="220"/>
      <c r="D1097" s="273"/>
      <c r="E1097" s="221"/>
      <c r="O1097" s="274"/>
      <c r="P1097" s="274"/>
      <c r="Q1097" s="274"/>
      <c r="R1097" s="274"/>
      <c r="S1097" s="274"/>
      <c r="T1097" s="274"/>
      <c r="U1097" s="274"/>
      <c r="W1097" s="274"/>
      <c r="X1097" s="274"/>
    </row>
    <row r="1098" spans="3:24" ht="15" x14ac:dyDescent="0.2">
      <c r="C1098" s="220"/>
      <c r="D1098" s="273"/>
      <c r="E1098" s="221"/>
      <c r="O1098" s="274"/>
      <c r="P1098" s="274"/>
      <c r="Q1098" s="274"/>
      <c r="R1098" s="274"/>
      <c r="S1098" s="274"/>
      <c r="T1098" s="274"/>
      <c r="U1098" s="274"/>
      <c r="W1098" s="274"/>
      <c r="X1098" s="274"/>
    </row>
    <row r="1099" spans="3:24" ht="15" x14ac:dyDescent="0.2">
      <c r="C1099" s="220"/>
      <c r="D1099" s="273"/>
      <c r="E1099" s="221"/>
      <c r="O1099" s="274"/>
      <c r="P1099" s="274"/>
      <c r="Q1099" s="274"/>
      <c r="R1099" s="274"/>
      <c r="S1099" s="274"/>
      <c r="T1099" s="274"/>
      <c r="U1099" s="274"/>
      <c r="W1099" s="274"/>
      <c r="X1099" s="274"/>
    </row>
    <row r="1100" spans="3:24" ht="15" x14ac:dyDescent="0.2">
      <c r="C1100" s="220"/>
      <c r="D1100" s="273"/>
      <c r="E1100" s="221"/>
      <c r="O1100" s="274"/>
      <c r="P1100" s="274"/>
      <c r="Q1100" s="274"/>
      <c r="R1100" s="274"/>
      <c r="S1100" s="274"/>
      <c r="T1100" s="274"/>
      <c r="U1100" s="274"/>
      <c r="W1100" s="274"/>
      <c r="X1100" s="274"/>
    </row>
    <row r="1101" spans="3:24" ht="15" x14ac:dyDescent="0.2">
      <c r="C1101" s="220"/>
      <c r="D1101" s="273"/>
      <c r="E1101" s="221"/>
      <c r="O1101" s="274"/>
      <c r="P1101" s="274"/>
      <c r="Q1101" s="274"/>
      <c r="R1101" s="274"/>
      <c r="S1101" s="274"/>
      <c r="T1101" s="274"/>
      <c r="U1101" s="274"/>
      <c r="W1101" s="274"/>
      <c r="X1101" s="274"/>
    </row>
    <row r="1102" spans="3:24" ht="15" x14ac:dyDescent="0.2">
      <c r="C1102" s="220"/>
      <c r="D1102" s="273"/>
      <c r="E1102" s="221"/>
      <c r="O1102" s="274"/>
      <c r="P1102" s="274"/>
      <c r="Q1102" s="274"/>
      <c r="R1102" s="274"/>
      <c r="S1102" s="274"/>
      <c r="T1102" s="274"/>
      <c r="U1102" s="274"/>
      <c r="W1102" s="274"/>
      <c r="X1102" s="274"/>
    </row>
    <row r="1103" spans="3:24" ht="15" x14ac:dyDescent="0.2">
      <c r="C1103" s="220"/>
      <c r="D1103" s="273"/>
      <c r="E1103" s="221"/>
      <c r="O1103" s="274"/>
      <c r="P1103" s="274"/>
      <c r="Q1103" s="274"/>
      <c r="R1103" s="274"/>
      <c r="S1103" s="274"/>
      <c r="T1103" s="274"/>
      <c r="U1103" s="274"/>
      <c r="W1103" s="274"/>
      <c r="X1103" s="274"/>
    </row>
    <row r="1104" spans="3:24" ht="15" x14ac:dyDescent="0.2">
      <c r="C1104" s="220"/>
      <c r="D1104" s="273"/>
      <c r="E1104" s="221"/>
      <c r="F1104" s="220"/>
      <c r="G1104" s="220"/>
      <c r="O1104" s="274"/>
      <c r="P1104" s="274"/>
      <c r="Q1104" s="274"/>
      <c r="R1104" s="274"/>
      <c r="S1104" s="274"/>
      <c r="T1104" s="274"/>
      <c r="U1104" s="274"/>
      <c r="W1104" s="274"/>
      <c r="X1104" s="274"/>
    </row>
    <row r="1105" spans="1:24" ht="15" x14ac:dyDescent="0.2">
      <c r="C1105" s="220"/>
      <c r="D1105" s="273"/>
      <c r="E1105" s="221"/>
      <c r="O1105" s="274"/>
      <c r="P1105" s="274"/>
      <c r="Q1105" s="274"/>
      <c r="R1105" s="274"/>
      <c r="S1105" s="274"/>
      <c r="T1105" s="274"/>
      <c r="U1105" s="274"/>
      <c r="W1105" s="274"/>
      <c r="X1105" s="274"/>
    </row>
    <row r="1106" spans="1:24" ht="15" x14ac:dyDescent="0.2">
      <c r="C1106" s="220"/>
      <c r="D1106" s="273"/>
      <c r="E1106" s="221"/>
      <c r="O1106" s="274"/>
      <c r="P1106" s="274"/>
      <c r="Q1106" s="274"/>
      <c r="R1106" s="274"/>
      <c r="S1106" s="274"/>
      <c r="T1106" s="274"/>
      <c r="U1106" s="274"/>
      <c r="W1106" s="274"/>
      <c r="X1106" s="274"/>
    </row>
    <row r="1107" spans="1:24" ht="15" x14ac:dyDescent="0.2">
      <c r="C1107" s="220"/>
      <c r="D1107" s="273"/>
      <c r="E1107" s="221"/>
      <c r="O1107" s="274"/>
      <c r="P1107" s="274"/>
      <c r="Q1107" s="274"/>
      <c r="R1107" s="274"/>
      <c r="S1107" s="274"/>
      <c r="T1107" s="274"/>
      <c r="U1107" s="274"/>
      <c r="W1107" s="274"/>
      <c r="X1107" s="274"/>
    </row>
    <row r="1108" spans="1:24" ht="15" x14ac:dyDescent="0.2">
      <c r="C1108" s="220"/>
      <c r="D1108" s="273"/>
      <c r="E1108" s="221"/>
      <c r="O1108" s="274"/>
      <c r="P1108" s="274"/>
      <c r="Q1108" s="274"/>
      <c r="R1108" s="274"/>
      <c r="S1108" s="274"/>
      <c r="T1108" s="274"/>
      <c r="U1108" s="274"/>
      <c r="W1108" s="274"/>
      <c r="X1108" s="274"/>
    </row>
    <row r="1109" spans="1:24" ht="15" x14ac:dyDescent="0.2">
      <c r="C1109" s="220"/>
      <c r="D1109" s="273"/>
      <c r="E1109" s="221"/>
      <c r="O1109" s="274"/>
      <c r="P1109" s="274"/>
      <c r="Q1109" s="274"/>
      <c r="R1109" s="274"/>
      <c r="S1109" s="274"/>
      <c r="T1109" s="274"/>
      <c r="U1109" s="274"/>
      <c r="W1109" s="274"/>
      <c r="X1109" s="274"/>
    </row>
    <row r="1110" spans="1:24" ht="15" x14ac:dyDescent="0.2">
      <c r="C1110" s="220"/>
      <c r="D1110" s="273"/>
      <c r="E1110" s="221"/>
      <c r="O1110" s="274"/>
      <c r="P1110" s="274"/>
      <c r="Q1110" s="274"/>
      <c r="R1110" s="274"/>
      <c r="S1110" s="274"/>
      <c r="T1110" s="274"/>
      <c r="U1110" s="274"/>
      <c r="W1110" s="274"/>
      <c r="X1110" s="274"/>
    </row>
    <row r="1111" spans="1:24" ht="15" x14ac:dyDescent="0.2">
      <c r="C1111" s="220"/>
      <c r="D1111" s="273"/>
      <c r="E1111" s="221"/>
      <c r="O1111" s="274"/>
      <c r="P1111" s="274"/>
      <c r="Q1111" s="274"/>
      <c r="R1111" s="274"/>
      <c r="S1111" s="274"/>
      <c r="T1111" s="274"/>
      <c r="U1111" s="274"/>
      <c r="W1111" s="274"/>
      <c r="X1111" s="274"/>
    </row>
    <row r="1112" spans="1:24" ht="15" x14ac:dyDescent="0.2">
      <c r="C1112" s="220"/>
      <c r="D1112" s="273"/>
      <c r="E1112" s="221"/>
      <c r="O1112" s="274"/>
      <c r="P1112" s="274"/>
      <c r="Q1112" s="274"/>
      <c r="R1112" s="274"/>
      <c r="S1112" s="274"/>
      <c r="T1112" s="274"/>
      <c r="U1112" s="274"/>
      <c r="W1112" s="274"/>
      <c r="X1112" s="274"/>
    </row>
    <row r="1113" spans="1:24" ht="15" x14ac:dyDescent="0.2">
      <c r="C1113" s="220"/>
      <c r="D1113" s="273"/>
      <c r="E1113" s="221"/>
      <c r="O1113" s="274"/>
      <c r="P1113" s="274"/>
      <c r="Q1113" s="274"/>
      <c r="R1113" s="274"/>
      <c r="S1113" s="274"/>
      <c r="T1113" s="274"/>
      <c r="U1113" s="274"/>
      <c r="W1113" s="274"/>
      <c r="X1113" s="274"/>
    </row>
    <row r="1114" spans="1:24" ht="15" x14ac:dyDescent="0.2">
      <c r="C1114" s="220"/>
      <c r="D1114" s="273"/>
      <c r="E1114" s="221"/>
      <c r="O1114" s="274"/>
      <c r="P1114" s="274"/>
      <c r="Q1114" s="274"/>
      <c r="R1114" s="274"/>
      <c r="S1114" s="274"/>
      <c r="T1114" s="274"/>
      <c r="U1114" s="274"/>
      <c r="W1114" s="274"/>
      <c r="X1114" s="274"/>
    </row>
    <row r="1115" spans="1:24" ht="15" x14ac:dyDescent="0.2">
      <c r="C1115" s="220"/>
      <c r="D1115" s="273"/>
      <c r="E1115" s="221"/>
      <c r="O1115" s="274"/>
      <c r="P1115" s="274"/>
      <c r="Q1115" s="274"/>
      <c r="R1115" s="274"/>
      <c r="S1115" s="274"/>
      <c r="T1115" s="274"/>
      <c r="U1115" s="274"/>
      <c r="W1115" s="274"/>
      <c r="X1115" s="274"/>
    </row>
    <row r="1116" spans="1:24" ht="15" x14ac:dyDescent="0.2">
      <c r="A1116" s="220"/>
      <c r="C1116" s="220"/>
      <c r="D1116" s="273"/>
      <c r="E1116" s="221"/>
      <c r="F1116" s="221"/>
      <c r="O1116" s="274"/>
      <c r="P1116" s="274"/>
      <c r="Q1116" s="274"/>
      <c r="R1116" s="274"/>
      <c r="S1116" s="274"/>
      <c r="T1116" s="274"/>
      <c r="U1116" s="274"/>
      <c r="W1116" s="274"/>
      <c r="X1116" s="274"/>
    </row>
    <row r="1117" spans="1:24" ht="15" x14ac:dyDescent="0.2">
      <c r="A1117" s="220"/>
      <c r="C1117" s="220"/>
      <c r="D1117" s="273"/>
      <c r="E1117" s="220"/>
      <c r="O1117" s="274"/>
      <c r="P1117" s="274"/>
      <c r="Q1117" s="274"/>
      <c r="R1117" s="274"/>
      <c r="S1117" s="274"/>
      <c r="T1117" s="274"/>
      <c r="U1117" s="274"/>
      <c r="W1117" s="274"/>
      <c r="X1117" s="274"/>
    </row>
    <row r="1118" spans="1:24" ht="15" x14ac:dyDescent="0.2">
      <c r="A1118" s="220"/>
      <c r="C1118" s="220"/>
      <c r="D1118" s="273"/>
      <c r="E1118" s="220"/>
      <c r="F1118" s="220"/>
      <c r="O1118" s="274"/>
      <c r="P1118" s="274"/>
      <c r="Q1118" s="274"/>
      <c r="R1118" s="274"/>
      <c r="S1118" s="274"/>
      <c r="T1118" s="274"/>
      <c r="U1118" s="274"/>
      <c r="W1118" s="274"/>
      <c r="X1118" s="274"/>
    </row>
    <row r="1119" spans="1:24" ht="15" x14ac:dyDescent="0.2">
      <c r="A1119" s="220"/>
      <c r="C1119" s="220"/>
      <c r="D1119" s="273"/>
      <c r="E1119" s="220"/>
      <c r="F1119" s="220"/>
      <c r="O1119" s="274"/>
      <c r="P1119" s="274"/>
      <c r="Q1119" s="274"/>
      <c r="R1119" s="274"/>
      <c r="S1119" s="274"/>
      <c r="T1119" s="274"/>
      <c r="U1119" s="274"/>
      <c r="W1119" s="274"/>
      <c r="X1119" s="274"/>
    </row>
    <row r="1120" spans="1:24" ht="15" x14ac:dyDescent="0.2">
      <c r="C1120" s="220"/>
      <c r="D1120" s="273"/>
      <c r="E1120" s="221"/>
      <c r="O1120" s="274"/>
      <c r="P1120" s="274"/>
      <c r="Q1120" s="274"/>
      <c r="R1120" s="274"/>
      <c r="S1120" s="274"/>
      <c r="T1120" s="274"/>
      <c r="U1120" s="274"/>
      <c r="W1120" s="274"/>
      <c r="X1120" s="274"/>
    </row>
    <row r="1121" spans="1:24" ht="15" x14ac:dyDescent="0.2">
      <c r="C1121" s="220"/>
      <c r="D1121" s="273"/>
      <c r="E1121" s="221"/>
      <c r="O1121" s="274"/>
      <c r="P1121" s="274"/>
      <c r="Q1121" s="274"/>
      <c r="R1121" s="274"/>
      <c r="S1121" s="274"/>
      <c r="T1121" s="274"/>
      <c r="U1121" s="274"/>
      <c r="W1121" s="274"/>
      <c r="X1121" s="274"/>
    </row>
    <row r="1122" spans="1:24" ht="15" x14ac:dyDescent="0.2">
      <c r="C1122" s="220"/>
      <c r="D1122" s="273"/>
      <c r="E1122" s="221"/>
      <c r="O1122" s="274"/>
      <c r="P1122" s="274"/>
      <c r="Q1122" s="274"/>
      <c r="R1122" s="274"/>
      <c r="S1122" s="274"/>
      <c r="T1122" s="274"/>
      <c r="U1122" s="274"/>
      <c r="W1122" s="274"/>
      <c r="X1122" s="274"/>
    </row>
    <row r="1123" spans="1:24" ht="15" x14ac:dyDescent="0.2">
      <c r="C1123" s="220"/>
      <c r="D1123" s="273"/>
      <c r="E1123" s="221"/>
      <c r="O1123" s="274"/>
      <c r="P1123" s="274"/>
      <c r="Q1123" s="274"/>
      <c r="R1123" s="274"/>
      <c r="S1123" s="274"/>
      <c r="T1123" s="274"/>
      <c r="U1123" s="274"/>
      <c r="W1123" s="274"/>
      <c r="X1123" s="274"/>
    </row>
    <row r="1124" spans="1:24" ht="15" x14ac:dyDescent="0.2">
      <c r="A1124" s="220"/>
      <c r="C1124" s="220"/>
      <c r="D1124" s="273"/>
      <c r="E1124" s="221"/>
      <c r="F1124" s="220"/>
      <c r="G1124" s="220"/>
      <c r="O1124" s="274"/>
      <c r="P1124" s="274"/>
      <c r="Q1124" s="274"/>
      <c r="R1124" s="274"/>
      <c r="S1124" s="274"/>
      <c r="T1124" s="274"/>
      <c r="U1124" s="274"/>
      <c r="W1124" s="274"/>
      <c r="X1124" s="274"/>
    </row>
    <row r="1125" spans="1:24" ht="15" x14ac:dyDescent="0.2">
      <c r="A1125" s="220"/>
      <c r="C1125" s="220"/>
      <c r="D1125" s="273"/>
      <c r="E1125" s="221"/>
      <c r="F1125" s="220"/>
      <c r="G1125" s="220"/>
      <c r="O1125" s="274"/>
      <c r="P1125" s="274"/>
      <c r="Q1125" s="274"/>
      <c r="R1125" s="274"/>
      <c r="S1125" s="274"/>
      <c r="T1125" s="274"/>
      <c r="U1125" s="274"/>
      <c r="W1125" s="274"/>
      <c r="X1125" s="274"/>
    </row>
    <row r="1126" spans="1:24" ht="15" x14ac:dyDescent="0.2">
      <c r="A1126" s="220"/>
      <c r="C1126" s="220"/>
      <c r="D1126" s="273"/>
      <c r="E1126" s="221"/>
      <c r="F1126" s="220"/>
      <c r="G1126" s="220"/>
      <c r="O1126" s="274"/>
      <c r="P1126" s="274"/>
      <c r="Q1126" s="274"/>
      <c r="R1126" s="274"/>
      <c r="S1126" s="274"/>
      <c r="T1126" s="274"/>
      <c r="U1126" s="274"/>
      <c r="W1126" s="274"/>
      <c r="X1126" s="274"/>
    </row>
    <row r="1127" spans="1:24" ht="15" x14ac:dyDescent="0.2">
      <c r="A1127" s="220"/>
      <c r="C1127" s="220"/>
      <c r="D1127" s="273"/>
      <c r="E1127" s="221"/>
      <c r="F1127" s="220"/>
      <c r="G1127" s="220"/>
      <c r="O1127" s="274"/>
      <c r="P1127" s="274"/>
      <c r="Q1127" s="274"/>
      <c r="R1127" s="274"/>
      <c r="S1127" s="274"/>
      <c r="T1127" s="274"/>
      <c r="U1127" s="274"/>
      <c r="W1127" s="274"/>
      <c r="X1127" s="274"/>
    </row>
    <row r="1128" spans="1:24" ht="15" x14ac:dyDescent="0.2">
      <c r="A1128" s="220"/>
      <c r="C1128" s="220"/>
      <c r="D1128" s="273"/>
      <c r="E1128" s="221"/>
      <c r="F1128" s="220"/>
      <c r="G1128" s="220"/>
      <c r="O1128" s="274"/>
      <c r="P1128" s="274"/>
      <c r="Q1128" s="274"/>
      <c r="R1128" s="274"/>
      <c r="S1128" s="274"/>
      <c r="T1128" s="274"/>
      <c r="U1128" s="274"/>
      <c r="W1128" s="274"/>
      <c r="X1128" s="274"/>
    </row>
    <row r="1129" spans="1:24" ht="15" x14ac:dyDescent="0.2">
      <c r="A1129" s="220"/>
      <c r="B1129" s="221"/>
      <c r="C1129" s="220"/>
      <c r="D1129" s="273"/>
      <c r="E1129" s="220"/>
      <c r="F1129" s="220"/>
      <c r="G1129" s="220"/>
      <c r="O1129" s="274"/>
      <c r="P1129" s="274"/>
      <c r="Q1129" s="274"/>
      <c r="R1129" s="274"/>
      <c r="S1129" s="274"/>
      <c r="T1129" s="274"/>
      <c r="U1129" s="274"/>
      <c r="W1129" s="274"/>
      <c r="X1129" s="274"/>
    </row>
    <row r="1130" spans="1:24" ht="15" x14ac:dyDescent="0.2">
      <c r="C1130" s="220"/>
      <c r="D1130" s="273"/>
      <c r="E1130" s="221"/>
      <c r="O1130" s="274"/>
      <c r="P1130" s="274"/>
      <c r="Q1130" s="274"/>
      <c r="R1130" s="274"/>
      <c r="S1130" s="274"/>
      <c r="T1130" s="274"/>
      <c r="U1130" s="274"/>
      <c r="W1130" s="274"/>
      <c r="X1130" s="274"/>
    </row>
    <row r="1131" spans="1:24" ht="15" x14ac:dyDescent="0.2">
      <c r="A1131" s="220"/>
      <c r="C1131" s="220"/>
      <c r="D1131" s="273"/>
      <c r="E1131" s="221"/>
      <c r="I1131" s="274"/>
      <c r="J1131" s="274"/>
      <c r="O1131" s="274"/>
      <c r="P1131" s="274"/>
      <c r="Q1131" s="274"/>
      <c r="R1131" s="274"/>
      <c r="S1131" s="274"/>
      <c r="T1131" s="274"/>
      <c r="U1131" s="274"/>
    </row>
    <row r="1132" spans="1:24" x14ac:dyDescent="0.2">
      <c r="C1132" s="220"/>
      <c r="D1132" s="220"/>
      <c r="E1132" s="220"/>
      <c r="O1132" s="274"/>
      <c r="P1132" s="274"/>
      <c r="Q1132" s="274"/>
      <c r="R1132" s="274"/>
      <c r="S1132" s="274"/>
      <c r="T1132" s="274"/>
      <c r="U1132" s="274"/>
      <c r="V1132" s="274"/>
    </row>
    <row r="1133" spans="1:24" x14ac:dyDescent="0.2">
      <c r="C1133" s="220"/>
      <c r="D1133" s="220"/>
      <c r="E1133" s="220"/>
      <c r="O1133" s="274"/>
      <c r="P1133" s="274"/>
      <c r="Q1133" s="274"/>
      <c r="R1133" s="274"/>
      <c r="S1133" s="274"/>
      <c r="T1133" s="274"/>
      <c r="U1133" s="274"/>
      <c r="V1133" s="274"/>
    </row>
    <row r="1134" spans="1:24" x14ac:dyDescent="0.2">
      <c r="C1134" s="220"/>
      <c r="D1134" s="220"/>
      <c r="E1134" s="220"/>
      <c r="O1134" s="274"/>
      <c r="P1134" s="274"/>
      <c r="Q1134" s="274"/>
      <c r="R1134" s="274"/>
      <c r="S1134" s="274"/>
      <c r="T1134" s="274"/>
      <c r="U1134" s="274"/>
      <c r="V1134" s="274"/>
    </row>
    <row r="1135" spans="1:24" x14ac:dyDescent="0.2">
      <c r="C1135" s="220"/>
      <c r="D1135" s="220"/>
      <c r="E1135" s="220"/>
      <c r="O1135" s="274"/>
      <c r="P1135" s="274"/>
      <c r="Q1135" s="274"/>
      <c r="R1135" s="274"/>
      <c r="S1135" s="274"/>
      <c r="T1135" s="274"/>
      <c r="U1135" s="274"/>
      <c r="V1135" s="274"/>
    </row>
    <row r="1136" spans="1:24" x14ac:dyDescent="0.2">
      <c r="C1136" s="220"/>
      <c r="D1136" s="220"/>
      <c r="E1136" s="220"/>
      <c r="O1136" s="274"/>
      <c r="P1136" s="274"/>
      <c r="Q1136" s="274"/>
      <c r="R1136" s="274"/>
      <c r="S1136" s="274"/>
      <c r="T1136" s="274"/>
      <c r="U1136" s="274"/>
      <c r="V1136" s="274"/>
    </row>
    <row r="1137" spans="3:22" x14ac:dyDescent="0.2">
      <c r="C1137" s="220"/>
      <c r="D1137" s="220"/>
      <c r="E1137" s="220"/>
      <c r="O1137" s="274"/>
      <c r="P1137" s="274"/>
      <c r="Q1137" s="274"/>
      <c r="R1137" s="274"/>
      <c r="S1137" s="274"/>
      <c r="T1137" s="274"/>
      <c r="U1137" s="274"/>
      <c r="V1137" s="274"/>
    </row>
    <row r="1138" spans="3:22" x14ac:dyDescent="0.2">
      <c r="C1138" s="220"/>
      <c r="D1138" s="220"/>
      <c r="E1138" s="220"/>
      <c r="O1138" s="274"/>
      <c r="P1138" s="274"/>
      <c r="Q1138" s="274"/>
      <c r="R1138" s="274"/>
      <c r="S1138" s="274"/>
      <c r="T1138" s="274"/>
      <c r="U1138" s="274"/>
      <c r="V1138" s="274"/>
    </row>
    <row r="1139" spans="3:22" x14ac:dyDescent="0.2">
      <c r="C1139" s="220"/>
      <c r="D1139" s="220"/>
      <c r="E1139" s="220"/>
      <c r="O1139" s="274"/>
      <c r="P1139" s="274"/>
      <c r="Q1139" s="274"/>
      <c r="R1139" s="274"/>
      <c r="S1139" s="274"/>
      <c r="T1139" s="274"/>
      <c r="U1139" s="274"/>
      <c r="V1139" s="274"/>
    </row>
    <row r="1140" spans="3:22" x14ac:dyDescent="0.2">
      <c r="C1140" s="220"/>
      <c r="D1140" s="220"/>
      <c r="E1140" s="220"/>
      <c r="O1140" s="274"/>
      <c r="P1140" s="274"/>
      <c r="Q1140" s="274"/>
      <c r="R1140" s="274"/>
      <c r="S1140" s="274"/>
      <c r="T1140" s="274"/>
      <c r="U1140" s="274"/>
      <c r="V1140" s="274"/>
    </row>
    <row r="1141" spans="3:22" x14ac:dyDescent="0.2">
      <c r="C1141" s="220"/>
      <c r="D1141" s="220"/>
      <c r="E1141" s="220"/>
      <c r="O1141" s="274"/>
      <c r="P1141" s="274"/>
      <c r="Q1141" s="274"/>
      <c r="R1141" s="274"/>
      <c r="S1141" s="274"/>
      <c r="T1141" s="274"/>
      <c r="U1141" s="274"/>
      <c r="V1141" s="274"/>
    </row>
    <row r="1142" spans="3:22" x14ac:dyDescent="0.2">
      <c r="C1142" s="220"/>
      <c r="D1142" s="220"/>
      <c r="E1142" s="220"/>
      <c r="O1142" s="274"/>
      <c r="P1142" s="274"/>
      <c r="Q1142" s="274"/>
      <c r="R1142" s="274"/>
      <c r="S1142" s="274"/>
      <c r="T1142" s="274"/>
      <c r="U1142" s="274"/>
      <c r="V1142" s="274"/>
    </row>
    <row r="1143" spans="3:22" x14ac:dyDescent="0.2">
      <c r="C1143" s="220"/>
      <c r="D1143" s="220"/>
      <c r="E1143" s="220"/>
      <c r="O1143" s="274"/>
      <c r="P1143" s="274"/>
      <c r="Q1143" s="274"/>
      <c r="R1143" s="274"/>
      <c r="S1143" s="274"/>
      <c r="T1143" s="274"/>
      <c r="U1143" s="274"/>
      <c r="V1143" s="274"/>
    </row>
    <row r="1144" spans="3:22" x14ac:dyDescent="0.2">
      <c r="C1144" s="220"/>
      <c r="D1144" s="220"/>
      <c r="E1144" s="220"/>
      <c r="O1144" s="274"/>
      <c r="P1144" s="274"/>
      <c r="Q1144" s="274"/>
      <c r="R1144" s="274"/>
      <c r="S1144" s="274"/>
      <c r="T1144" s="274"/>
      <c r="U1144" s="274"/>
      <c r="V1144" s="274"/>
    </row>
    <row r="1145" spans="3:22" x14ac:dyDescent="0.2">
      <c r="C1145" s="220"/>
      <c r="D1145" s="220"/>
      <c r="E1145" s="220"/>
      <c r="O1145" s="274"/>
      <c r="P1145" s="274"/>
      <c r="Q1145" s="274"/>
      <c r="R1145" s="274"/>
      <c r="S1145" s="274"/>
      <c r="T1145" s="274"/>
      <c r="U1145" s="274"/>
      <c r="V1145" s="274"/>
    </row>
    <row r="1146" spans="3:22" x14ac:dyDescent="0.2">
      <c r="C1146" s="220"/>
      <c r="D1146" s="220"/>
      <c r="E1146" s="220"/>
      <c r="O1146" s="274"/>
      <c r="P1146" s="274"/>
      <c r="Q1146" s="274"/>
      <c r="R1146" s="274"/>
      <c r="S1146" s="274"/>
      <c r="T1146" s="274"/>
      <c r="U1146" s="274"/>
      <c r="V1146" s="274"/>
    </row>
    <row r="1147" spans="3:22" x14ac:dyDescent="0.2">
      <c r="C1147" s="220"/>
      <c r="D1147" s="220"/>
      <c r="E1147" s="220"/>
      <c r="O1147" s="274"/>
      <c r="P1147" s="274"/>
      <c r="Q1147" s="274"/>
      <c r="R1147" s="274"/>
      <c r="S1147" s="274"/>
      <c r="T1147" s="274"/>
      <c r="U1147" s="274"/>
      <c r="V1147" s="274"/>
    </row>
    <row r="1148" spans="3:22" x14ac:dyDescent="0.2">
      <c r="C1148" s="220"/>
      <c r="D1148" s="220"/>
      <c r="E1148" s="220"/>
      <c r="O1148" s="274"/>
      <c r="P1148" s="274"/>
      <c r="Q1148" s="274"/>
      <c r="R1148" s="274"/>
      <c r="S1148" s="274"/>
      <c r="T1148" s="274"/>
      <c r="U1148" s="274"/>
      <c r="V1148" s="274"/>
    </row>
    <row r="1149" spans="3:22" x14ac:dyDescent="0.2">
      <c r="C1149" s="220"/>
      <c r="D1149" s="220"/>
      <c r="E1149" s="220"/>
      <c r="O1149" s="274"/>
      <c r="P1149" s="274"/>
      <c r="Q1149" s="274"/>
      <c r="R1149" s="274"/>
      <c r="S1149" s="274"/>
      <c r="T1149" s="274"/>
      <c r="U1149" s="274"/>
      <c r="V1149" s="274"/>
    </row>
    <row r="1150" spans="3:22" x14ac:dyDescent="0.2">
      <c r="C1150" s="220"/>
      <c r="D1150" s="220"/>
      <c r="E1150" s="220"/>
      <c r="O1150" s="274"/>
      <c r="P1150" s="274"/>
      <c r="Q1150" s="274"/>
      <c r="R1150" s="274"/>
      <c r="S1150" s="274"/>
      <c r="T1150" s="274"/>
      <c r="U1150" s="274"/>
      <c r="V1150" s="274"/>
    </row>
    <row r="1151" spans="3:22" x14ac:dyDescent="0.2">
      <c r="C1151" s="220"/>
      <c r="D1151" s="220"/>
      <c r="E1151" s="220"/>
      <c r="O1151" s="274"/>
      <c r="P1151" s="274"/>
      <c r="Q1151" s="274"/>
      <c r="R1151" s="274"/>
      <c r="S1151" s="274"/>
      <c r="T1151" s="274"/>
      <c r="U1151" s="274"/>
      <c r="V1151" s="274"/>
    </row>
    <row r="1152" spans="3:22" x14ac:dyDescent="0.2">
      <c r="C1152" s="220"/>
      <c r="D1152" s="220"/>
      <c r="E1152" s="220"/>
      <c r="O1152" s="274"/>
      <c r="P1152" s="274"/>
      <c r="Q1152" s="274"/>
      <c r="R1152" s="274"/>
      <c r="S1152" s="274"/>
      <c r="T1152" s="274"/>
      <c r="U1152" s="274"/>
      <c r="V1152" s="274"/>
    </row>
    <row r="1153" spans="3:22" x14ac:dyDescent="0.2">
      <c r="C1153" s="220"/>
      <c r="D1153" s="220"/>
      <c r="E1153" s="220"/>
      <c r="O1153" s="274"/>
      <c r="P1153" s="274"/>
      <c r="Q1153" s="274"/>
      <c r="R1153" s="274"/>
      <c r="S1153" s="274"/>
      <c r="T1153" s="274"/>
      <c r="U1153" s="274"/>
      <c r="V1153" s="274"/>
    </row>
    <row r="1154" spans="3:22" x14ac:dyDescent="0.2">
      <c r="C1154" s="220"/>
      <c r="D1154" s="220"/>
      <c r="E1154" s="220"/>
      <c r="O1154" s="274"/>
      <c r="P1154" s="274"/>
      <c r="Q1154" s="274"/>
      <c r="R1154" s="274"/>
      <c r="S1154" s="274"/>
      <c r="T1154" s="274"/>
      <c r="U1154" s="274"/>
      <c r="V1154" s="274"/>
    </row>
    <row r="1155" spans="3:22" x14ac:dyDescent="0.2">
      <c r="C1155" s="220"/>
      <c r="D1155" s="220"/>
      <c r="E1155" s="220"/>
      <c r="O1155" s="274"/>
      <c r="P1155" s="274"/>
      <c r="Q1155" s="274"/>
      <c r="R1155" s="274"/>
      <c r="S1155" s="274"/>
      <c r="T1155" s="274"/>
      <c r="U1155" s="274"/>
      <c r="V1155" s="274"/>
    </row>
    <row r="1156" spans="3:22" x14ac:dyDescent="0.2">
      <c r="C1156" s="220"/>
      <c r="D1156" s="220"/>
      <c r="E1156" s="220"/>
      <c r="O1156" s="274"/>
      <c r="P1156" s="274"/>
      <c r="Q1156" s="274"/>
      <c r="R1156" s="274"/>
      <c r="S1156" s="274"/>
      <c r="T1156" s="274"/>
      <c r="U1156" s="274"/>
      <c r="V1156" s="274"/>
    </row>
    <row r="1157" spans="3:22" x14ac:dyDescent="0.2">
      <c r="C1157" s="220"/>
      <c r="D1157" s="220"/>
      <c r="E1157" s="220"/>
      <c r="O1157" s="274"/>
      <c r="P1157" s="274"/>
      <c r="Q1157" s="274"/>
      <c r="R1157" s="274"/>
      <c r="S1157" s="274"/>
      <c r="T1157" s="274"/>
      <c r="U1157" s="274"/>
      <c r="V1157" s="274"/>
    </row>
    <row r="1158" spans="3:22" x14ac:dyDescent="0.2">
      <c r="C1158" s="220"/>
      <c r="D1158" s="220"/>
      <c r="E1158" s="220"/>
      <c r="O1158" s="274"/>
      <c r="P1158" s="274"/>
      <c r="Q1158" s="274"/>
      <c r="R1158" s="274"/>
      <c r="S1158" s="274"/>
      <c r="T1158" s="274"/>
      <c r="U1158" s="274"/>
      <c r="V1158" s="274"/>
    </row>
    <row r="1159" spans="3:22" x14ac:dyDescent="0.2">
      <c r="C1159" s="220"/>
      <c r="D1159" s="220"/>
      <c r="E1159" s="220"/>
      <c r="O1159" s="274"/>
      <c r="P1159" s="274"/>
      <c r="Q1159" s="274"/>
      <c r="R1159" s="274"/>
      <c r="S1159" s="274"/>
      <c r="T1159" s="274"/>
      <c r="U1159" s="274"/>
      <c r="V1159" s="274"/>
    </row>
    <row r="1160" spans="3:22" x14ac:dyDescent="0.2">
      <c r="C1160" s="220"/>
      <c r="D1160" s="220"/>
      <c r="E1160" s="220"/>
      <c r="O1160" s="274"/>
      <c r="P1160" s="274"/>
      <c r="Q1160" s="274"/>
      <c r="R1160" s="274"/>
      <c r="S1160" s="274"/>
      <c r="T1160" s="274"/>
      <c r="U1160" s="274"/>
      <c r="V1160" s="274"/>
    </row>
    <row r="1161" spans="3:22" x14ac:dyDescent="0.2">
      <c r="C1161" s="220"/>
      <c r="D1161" s="220"/>
      <c r="E1161" s="220"/>
      <c r="O1161" s="274"/>
      <c r="P1161" s="274"/>
      <c r="Q1161" s="274"/>
      <c r="R1161" s="274"/>
      <c r="S1161" s="274"/>
      <c r="T1161" s="274"/>
      <c r="U1161" s="274"/>
      <c r="V1161" s="274"/>
    </row>
    <row r="1162" spans="3:22" x14ac:dyDescent="0.2">
      <c r="C1162" s="220"/>
      <c r="D1162" s="220"/>
      <c r="E1162" s="220"/>
      <c r="O1162" s="274"/>
      <c r="P1162" s="274"/>
      <c r="Q1162" s="274"/>
      <c r="R1162" s="274"/>
      <c r="S1162" s="274"/>
      <c r="T1162" s="274"/>
      <c r="U1162" s="274"/>
      <c r="V1162" s="274"/>
    </row>
    <row r="1163" spans="3:22" x14ac:dyDescent="0.2">
      <c r="C1163" s="220"/>
      <c r="D1163" s="220"/>
      <c r="E1163" s="220"/>
      <c r="O1163" s="274"/>
      <c r="P1163" s="274"/>
      <c r="Q1163" s="274"/>
      <c r="R1163" s="274"/>
      <c r="S1163" s="274"/>
      <c r="T1163" s="274"/>
      <c r="U1163" s="274"/>
      <c r="V1163" s="274"/>
    </row>
    <row r="1164" spans="3:22" x14ac:dyDescent="0.2">
      <c r="C1164" s="220"/>
      <c r="D1164" s="220"/>
      <c r="E1164" s="220"/>
      <c r="O1164" s="274"/>
      <c r="P1164" s="274"/>
      <c r="Q1164" s="274"/>
      <c r="R1164" s="274"/>
      <c r="S1164" s="274"/>
      <c r="T1164" s="274"/>
      <c r="U1164" s="274"/>
      <c r="V1164" s="274"/>
    </row>
    <row r="1165" spans="3:22" x14ac:dyDescent="0.2">
      <c r="C1165" s="220"/>
      <c r="D1165" s="220"/>
      <c r="E1165" s="220"/>
      <c r="O1165" s="274"/>
      <c r="P1165" s="274"/>
      <c r="Q1165" s="274"/>
      <c r="R1165" s="274"/>
      <c r="S1165" s="274"/>
      <c r="T1165" s="274"/>
      <c r="U1165" s="274"/>
      <c r="V1165" s="274"/>
    </row>
    <row r="1166" spans="3:22" x14ac:dyDescent="0.2">
      <c r="C1166" s="220"/>
      <c r="D1166" s="220"/>
      <c r="E1166" s="220"/>
      <c r="O1166" s="274"/>
      <c r="P1166" s="274"/>
      <c r="Q1166" s="274"/>
      <c r="R1166" s="274"/>
      <c r="S1166" s="274"/>
      <c r="T1166" s="274"/>
      <c r="U1166" s="274"/>
      <c r="V1166" s="274"/>
    </row>
    <row r="1167" spans="3:22" x14ac:dyDescent="0.2">
      <c r="C1167" s="220"/>
      <c r="D1167" s="220"/>
      <c r="E1167" s="220"/>
      <c r="O1167" s="274"/>
      <c r="P1167" s="274"/>
      <c r="Q1167" s="274"/>
      <c r="R1167" s="274"/>
      <c r="S1167" s="274"/>
      <c r="T1167" s="274"/>
      <c r="U1167" s="274"/>
      <c r="V1167" s="274"/>
    </row>
    <row r="1168" spans="3:22" x14ac:dyDescent="0.2">
      <c r="C1168" s="220"/>
      <c r="D1168" s="220"/>
      <c r="E1168" s="220"/>
      <c r="O1168" s="274"/>
      <c r="P1168" s="274"/>
      <c r="Q1168" s="274"/>
      <c r="R1168" s="274"/>
      <c r="S1168" s="274"/>
      <c r="T1168" s="274"/>
      <c r="U1168" s="274"/>
      <c r="V1168" s="274"/>
    </row>
    <row r="1169" spans="3:22" x14ac:dyDescent="0.2">
      <c r="C1169" s="220"/>
      <c r="D1169" s="220"/>
      <c r="E1169" s="220"/>
      <c r="O1169" s="274"/>
      <c r="P1169" s="274"/>
      <c r="Q1169" s="274"/>
      <c r="R1169" s="274"/>
      <c r="S1169" s="274"/>
      <c r="T1169" s="274"/>
      <c r="U1169" s="274"/>
      <c r="V1169" s="274"/>
    </row>
    <row r="1170" spans="3:22" x14ac:dyDescent="0.2">
      <c r="C1170" s="220"/>
      <c r="D1170" s="220"/>
      <c r="E1170" s="220"/>
      <c r="O1170" s="274"/>
      <c r="P1170" s="274"/>
      <c r="Q1170" s="274"/>
      <c r="R1170" s="274"/>
      <c r="S1170" s="274"/>
      <c r="T1170" s="274"/>
      <c r="U1170" s="274"/>
      <c r="V1170" s="274"/>
    </row>
    <row r="1171" spans="3:22" x14ac:dyDescent="0.2">
      <c r="C1171" s="220"/>
      <c r="D1171" s="220"/>
      <c r="E1171" s="220"/>
      <c r="O1171" s="274"/>
      <c r="P1171" s="274"/>
      <c r="Q1171" s="274"/>
      <c r="R1171" s="274"/>
      <c r="S1171" s="274"/>
      <c r="T1171" s="274"/>
      <c r="U1171" s="274"/>
      <c r="V1171" s="274"/>
    </row>
    <row r="1172" spans="3:22" x14ac:dyDescent="0.2">
      <c r="C1172" s="220"/>
      <c r="D1172" s="220"/>
      <c r="E1172" s="220"/>
      <c r="O1172" s="274"/>
      <c r="P1172" s="274"/>
      <c r="Q1172" s="274"/>
      <c r="R1172" s="274"/>
      <c r="S1172" s="274"/>
      <c r="T1172" s="274"/>
      <c r="U1172" s="274"/>
      <c r="V1172" s="274"/>
    </row>
    <row r="1173" spans="3:22" x14ac:dyDescent="0.2">
      <c r="C1173" s="220"/>
      <c r="D1173" s="220"/>
      <c r="E1173" s="220"/>
      <c r="O1173" s="274"/>
      <c r="P1173" s="274"/>
      <c r="Q1173" s="274"/>
      <c r="R1173" s="274"/>
      <c r="S1173" s="274"/>
      <c r="T1173" s="274"/>
      <c r="U1173" s="274"/>
      <c r="V1173" s="274"/>
    </row>
    <row r="1174" spans="3:22" x14ac:dyDescent="0.2">
      <c r="C1174" s="220"/>
      <c r="D1174" s="220"/>
      <c r="E1174" s="220"/>
      <c r="O1174" s="274"/>
      <c r="P1174" s="274"/>
      <c r="Q1174" s="274"/>
      <c r="R1174" s="274"/>
      <c r="S1174" s="274"/>
      <c r="T1174" s="274"/>
      <c r="U1174" s="274"/>
      <c r="V1174" s="274"/>
    </row>
    <row r="1175" spans="3:22" x14ac:dyDescent="0.2">
      <c r="C1175" s="220"/>
      <c r="D1175" s="220"/>
      <c r="E1175" s="220"/>
      <c r="O1175" s="274"/>
      <c r="P1175" s="274"/>
      <c r="Q1175" s="274"/>
      <c r="R1175" s="274"/>
      <c r="S1175" s="274"/>
      <c r="T1175" s="274"/>
      <c r="U1175" s="274"/>
      <c r="V1175" s="274"/>
    </row>
    <row r="1176" spans="3:22" x14ac:dyDescent="0.2">
      <c r="C1176" s="220"/>
      <c r="D1176" s="220"/>
      <c r="E1176" s="220"/>
      <c r="O1176" s="274"/>
      <c r="P1176" s="274"/>
      <c r="Q1176" s="274"/>
      <c r="R1176" s="274"/>
      <c r="S1176" s="274"/>
      <c r="T1176" s="274"/>
      <c r="U1176" s="274"/>
      <c r="V1176" s="274"/>
    </row>
    <row r="1177" spans="3:22" x14ac:dyDescent="0.2">
      <c r="C1177" s="220"/>
      <c r="D1177" s="220"/>
      <c r="E1177" s="220"/>
      <c r="O1177" s="274"/>
      <c r="P1177" s="274"/>
      <c r="Q1177" s="274"/>
      <c r="R1177" s="274"/>
      <c r="S1177" s="274"/>
      <c r="T1177" s="274"/>
      <c r="U1177" s="274"/>
      <c r="V1177" s="274"/>
    </row>
    <row r="1178" spans="3:22" x14ac:dyDescent="0.2">
      <c r="C1178" s="220"/>
      <c r="D1178" s="220"/>
      <c r="E1178" s="220"/>
      <c r="O1178" s="274"/>
      <c r="P1178" s="274"/>
      <c r="Q1178" s="274"/>
      <c r="R1178" s="274"/>
      <c r="S1178" s="274"/>
      <c r="T1178" s="274"/>
      <c r="U1178" s="274"/>
      <c r="V1178" s="274"/>
    </row>
    <row r="1179" spans="3:22" x14ac:dyDescent="0.2">
      <c r="C1179" s="220"/>
      <c r="D1179" s="220"/>
      <c r="E1179" s="220"/>
      <c r="O1179" s="274"/>
      <c r="P1179" s="274"/>
      <c r="Q1179" s="274"/>
      <c r="R1179" s="274"/>
      <c r="S1179" s="274"/>
      <c r="T1179" s="274"/>
      <c r="U1179" s="274"/>
      <c r="V1179" s="274"/>
    </row>
    <row r="1180" spans="3:22" x14ac:dyDescent="0.2">
      <c r="C1180" s="220"/>
      <c r="D1180" s="220"/>
      <c r="E1180" s="220"/>
      <c r="O1180" s="274"/>
      <c r="P1180" s="274"/>
      <c r="Q1180" s="274"/>
      <c r="R1180" s="274"/>
      <c r="S1180" s="274"/>
      <c r="T1180" s="274"/>
      <c r="U1180" s="274"/>
      <c r="V1180" s="274"/>
    </row>
    <row r="1181" spans="3:22" x14ac:dyDescent="0.2">
      <c r="C1181" s="220"/>
      <c r="D1181" s="220"/>
      <c r="E1181" s="220"/>
      <c r="O1181" s="274"/>
      <c r="P1181" s="274"/>
      <c r="Q1181" s="274"/>
      <c r="R1181" s="274"/>
      <c r="S1181" s="274"/>
      <c r="T1181" s="274"/>
      <c r="U1181" s="274"/>
      <c r="V1181" s="274"/>
    </row>
    <row r="1182" spans="3:22" x14ac:dyDescent="0.2">
      <c r="C1182" s="220"/>
      <c r="D1182" s="220"/>
      <c r="E1182" s="220"/>
      <c r="O1182" s="274"/>
      <c r="P1182" s="274"/>
      <c r="Q1182" s="274"/>
      <c r="R1182" s="274"/>
      <c r="S1182" s="274"/>
      <c r="T1182" s="274"/>
      <c r="U1182" s="274"/>
      <c r="V1182" s="274"/>
    </row>
    <row r="1183" spans="3:22" x14ac:dyDescent="0.2">
      <c r="C1183" s="220"/>
      <c r="D1183" s="220"/>
      <c r="E1183" s="220"/>
      <c r="O1183" s="274"/>
      <c r="P1183" s="274"/>
      <c r="Q1183" s="274"/>
      <c r="R1183" s="274"/>
      <c r="S1183" s="274"/>
      <c r="T1183" s="274"/>
      <c r="U1183" s="274"/>
      <c r="V1183" s="274"/>
    </row>
    <row r="1184" spans="3:22" x14ac:dyDescent="0.2">
      <c r="C1184" s="220"/>
      <c r="D1184" s="220"/>
      <c r="E1184" s="220"/>
      <c r="O1184" s="274"/>
      <c r="P1184" s="274"/>
      <c r="Q1184" s="274"/>
      <c r="R1184" s="274"/>
      <c r="S1184" s="274"/>
      <c r="T1184" s="274"/>
      <c r="U1184" s="274"/>
      <c r="V1184" s="274"/>
    </row>
    <row r="1185" spans="3:22" x14ac:dyDescent="0.2">
      <c r="C1185" s="220"/>
      <c r="D1185" s="220"/>
      <c r="E1185" s="220"/>
      <c r="O1185" s="274"/>
      <c r="P1185" s="274"/>
      <c r="Q1185" s="274"/>
      <c r="R1185" s="274"/>
      <c r="S1185" s="274"/>
      <c r="T1185" s="274"/>
      <c r="U1185" s="274"/>
      <c r="V1185" s="274"/>
    </row>
    <row r="1186" spans="3:22" x14ac:dyDescent="0.2">
      <c r="C1186" s="220"/>
      <c r="D1186" s="220"/>
      <c r="E1186" s="220"/>
      <c r="O1186" s="274"/>
      <c r="P1186" s="274"/>
      <c r="Q1186" s="274"/>
      <c r="R1186" s="274"/>
      <c r="S1186" s="274"/>
      <c r="T1186" s="274"/>
      <c r="U1186" s="274"/>
      <c r="V1186" s="274"/>
    </row>
    <row r="1187" spans="3:22" x14ac:dyDescent="0.2">
      <c r="C1187" s="220"/>
      <c r="D1187" s="220"/>
      <c r="E1187" s="220"/>
      <c r="O1187" s="274"/>
      <c r="P1187" s="274"/>
      <c r="Q1187" s="274"/>
      <c r="R1187" s="274"/>
      <c r="S1187" s="274"/>
      <c r="T1187" s="274"/>
      <c r="U1187" s="274"/>
      <c r="V1187" s="274"/>
    </row>
    <row r="1188" spans="3:22" x14ac:dyDescent="0.2">
      <c r="C1188" s="220"/>
      <c r="D1188" s="220"/>
      <c r="E1188" s="220"/>
      <c r="O1188" s="274"/>
      <c r="P1188" s="274"/>
      <c r="Q1188" s="274"/>
      <c r="R1188" s="274"/>
      <c r="S1188" s="274"/>
      <c r="T1188" s="274"/>
      <c r="U1188" s="274"/>
      <c r="V1188" s="274"/>
    </row>
    <row r="1189" spans="3:22" x14ac:dyDescent="0.2">
      <c r="C1189" s="220"/>
      <c r="D1189" s="220"/>
      <c r="E1189" s="220"/>
      <c r="O1189" s="274"/>
      <c r="P1189" s="274"/>
      <c r="Q1189" s="274"/>
      <c r="R1189" s="274"/>
      <c r="S1189" s="274"/>
      <c r="T1189" s="274"/>
      <c r="U1189" s="274"/>
      <c r="V1189" s="274"/>
    </row>
    <row r="1190" spans="3:22" x14ac:dyDescent="0.2">
      <c r="C1190" s="220"/>
      <c r="D1190" s="220"/>
      <c r="E1190" s="220"/>
      <c r="O1190" s="274"/>
      <c r="P1190" s="274"/>
      <c r="Q1190" s="274"/>
      <c r="R1190" s="274"/>
      <c r="S1190" s="274"/>
      <c r="T1190" s="274"/>
      <c r="U1190" s="274"/>
      <c r="V1190" s="274"/>
    </row>
    <row r="1191" spans="3:22" x14ac:dyDescent="0.2">
      <c r="C1191" s="220"/>
      <c r="D1191" s="220"/>
      <c r="E1191" s="220"/>
      <c r="O1191" s="274"/>
      <c r="P1191" s="274"/>
      <c r="Q1191" s="274"/>
      <c r="R1191" s="274"/>
      <c r="S1191" s="274"/>
      <c r="T1191" s="274"/>
      <c r="U1191" s="274"/>
      <c r="V1191" s="274"/>
    </row>
    <row r="1192" spans="3:22" x14ac:dyDescent="0.2">
      <c r="C1192" s="220"/>
      <c r="D1192" s="220"/>
      <c r="E1192" s="220"/>
      <c r="O1192" s="274"/>
      <c r="P1192" s="274"/>
      <c r="Q1192" s="274"/>
      <c r="R1192" s="274"/>
      <c r="S1192" s="274"/>
      <c r="T1192" s="274"/>
      <c r="U1192" s="274"/>
      <c r="V1192" s="274"/>
    </row>
    <row r="1193" spans="3:22" x14ac:dyDescent="0.2">
      <c r="C1193" s="220"/>
      <c r="D1193" s="220"/>
      <c r="E1193" s="220"/>
      <c r="O1193" s="274"/>
      <c r="P1193" s="274"/>
      <c r="Q1193" s="274"/>
      <c r="R1193" s="274"/>
      <c r="S1193" s="274"/>
      <c r="T1193" s="274"/>
      <c r="U1193" s="274"/>
      <c r="V1193" s="274"/>
    </row>
    <row r="1194" spans="3:22" x14ac:dyDescent="0.2">
      <c r="C1194" s="220"/>
      <c r="D1194" s="220"/>
      <c r="E1194" s="220"/>
      <c r="O1194" s="274"/>
      <c r="P1194" s="274"/>
      <c r="Q1194" s="274"/>
      <c r="R1194" s="274"/>
      <c r="S1194" s="274"/>
      <c r="T1194" s="274"/>
      <c r="U1194" s="274"/>
      <c r="V1194" s="274"/>
    </row>
    <row r="1195" spans="3:22" x14ac:dyDescent="0.2">
      <c r="C1195" s="220"/>
      <c r="D1195" s="220"/>
      <c r="E1195" s="220"/>
      <c r="O1195" s="274"/>
      <c r="P1195" s="274"/>
      <c r="Q1195" s="274"/>
      <c r="R1195" s="274"/>
      <c r="S1195" s="274"/>
      <c r="T1195" s="274"/>
      <c r="U1195" s="274"/>
      <c r="V1195" s="274"/>
    </row>
    <row r="1196" spans="3:22" x14ac:dyDescent="0.2">
      <c r="C1196" s="220"/>
      <c r="D1196" s="220"/>
      <c r="E1196" s="220"/>
      <c r="O1196" s="274"/>
      <c r="P1196" s="274"/>
      <c r="Q1196" s="274"/>
      <c r="R1196" s="274"/>
      <c r="S1196" s="274"/>
      <c r="T1196" s="274"/>
      <c r="U1196" s="274"/>
      <c r="V1196" s="274"/>
    </row>
    <row r="1197" spans="3:22" x14ac:dyDescent="0.2">
      <c r="C1197" s="220"/>
      <c r="D1197" s="220"/>
      <c r="E1197" s="220"/>
      <c r="O1197" s="274"/>
      <c r="P1197" s="274"/>
      <c r="Q1197" s="274"/>
      <c r="R1197" s="274"/>
      <c r="S1197" s="274"/>
      <c r="T1197" s="274"/>
      <c r="U1197" s="274"/>
      <c r="V1197" s="274"/>
    </row>
    <row r="1198" spans="3:22" x14ac:dyDescent="0.2">
      <c r="C1198" s="220"/>
      <c r="D1198" s="220"/>
      <c r="E1198" s="220"/>
      <c r="O1198" s="274"/>
      <c r="P1198" s="274"/>
      <c r="Q1198" s="274"/>
      <c r="R1198" s="274"/>
      <c r="S1198" s="274"/>
      <c r="T1198" s="274"/>
      <c r="U1198" s="274"/>
      <c r="V1198" s="274"/>
    </row>
    <row r="1199" spans="3:22" x14ac:dyDescent="0.2">
      <c r="C1199" s="220"/>
      <c r="D1199" s="220"/>
      <c r="E1199" s="220"/>
      <c r="O1199" s="274"/>
      <c r="P1199" s="274"/>
      <c r="Q1199" s="274"/>
      <c r="R1199" s="274"/>
      <c r="S1199" s="274"/>
      <c r="T1199" s="274"/>
      <c r="U1199" s="274"/>
      <c r="V1199" s="274"/>
    </row>
    <row r="1200" spans="3:22" x14ac:dyDescent="0.2">
      <c r="C1200" s="220"/>
      <c r="D1200" s="220"/>
      <c r="E1200" s="220"/>
      <c r="O1200" s="274"/>
      <c r="P1200" s="274"/>
      <c r="Q1200" s="274"/>
      <c r="R1200" s="274"/>
      <c r="S1200" s="274"/>
      <c r="T1200" s="274"/>
      <c r="U1200" s="274"/>
      <c r="V1200" s="274"/>
    </row>
    <row r="1201" spans="3:22" x14ac:dyDescent="0.2">
      <c r="C1201" s="220"/>
      <c r="D1201" s="220"/>
      <c r="E1201" s="220"/>
      <c r="O1201" s="274"/>
      <c r="P1201" s="274"/>
      <c r="Q1201" s="274"/>
      <c r="R1201" s="274"/>
      <c r="S1201" s="274"/>
      <c r="T1201" s="274"/>
      <c r="U1201" s="274"/>
      <c r="V1201" s="274"/>
    </row>
    <row r="1202" spans="3:22" x14ac:dyDescent="0.2">
      <c r="C1202" s="220"/>
      <c r="D1202" s="220"/>
      <c r="E1202" s="220"/>
      <c r="O1202" s="274"/>
      <c r="P1202" s="274"/>
      <c r="Q1202" s="274"/>
      <c r="R1202" s="274"/>
      <c r="S1202" s="274"/>
      <c r="T1202" s="274"/>
      <c r="U1202" s="274"/>
      <c r="V1202" s="274"/>
    </row>
    <row r="1203" spans="3:22" x14ac:dyDescent="0.2">
      <c r="C1203" s="220"/>
      <c r="D1203" s="220"/>
      <c r="E1203" s="220"/>
      <c r="O1203" s="274"/>
      <c r="P1203" s="274"/>
      <c r="Q1203" s="274"/>
      <c r="R1203" s="274"/>
      <c r="S1203" s="274"/>
      <c r="T1203" s="274"/>
      <c r="U1203" s="274"/>
      <c r="V1203" s="274"/>
    </row>
    <row r="1204" spans="3:22" x14ac:dyDescent="0.2">
      <c r="C1204" s="220"/>
      <c r="D1204" s="220"/>
      <c r="E1204" s="220"/>
      <c r="O1204" s="274"/>
      <c r="P1204" s="274"/>
      <c r="Q1204" s="274"/>
      <c r="R1204" s="274"/>
      <c r="S1204" s="274"/>
      <c r="T1204" s="274"/>
      <c r="U1204" s="274"/>
      <c r="V1204" s="274"/>
    </row>
    <row r="1205" spans="3:22" x14ac:dyDescent="0.2">
      <c r="C1205" s="220"/>
      <c r="D1205" s="220"/>
      <c r="E1205" s="220"/>
      <c r="O1205" s="274"/>
      <c r="P1205" s="274"/>
      <c r="Q1205" s="274"/>
      <c r="R1205" s="274"/>
      <c r="S1205" s="274"/>
      <c r="T1205" s="274"/>
      <c r="U1205" s="274"/>
      <c r="V1205" s="274"/>
    </row>
    <row r="1206" spans="3:22" x14ac:dyDescent="0.2">
      <c r="C1206" s="220"/>
      <c r="D1206" s="220"/>
      <c r="E1206" s="220"/>
      <c r="O1206" s="274"/>
      <c r="P1206" s="274"/>
      <c r="Q1206" s="274"/>
      <c r="R1206" s="274"/>
      <c r="S1206" s="274"/>
      <c r="T1206" s="274"/>
      <c r="U1206" s="274"/>
      <c r="V1206" s="274"/>
    </row>
    <row r="1207" spans="3:22" x14ac:dyDescent="0.2">
      <c r="C1207" s="220"/>
      <c r="D1207" s="220"/>
      <c r="E1207" s="220"/>
      <c r="O1207" s="274"/>
      <c r="P1207" s="274"/>
      <c r="Q1207" s="274"/>
      <c r="R1207" s="274"/>
      <c r="S1207" s="274"/>
      <c r="T1207" s="274"/>
      <c r="U1207" s="274"/>
      <c r="V1207" s="274"/>
    </row>
    <row r="1208" spans="3:22" x14ac:dyDescent="0.2">
      <c r="C1208" s="220"/>
      <c r="D1208" s="220"/>
      <c r="E1208" s="220"/>
      <c r="O1208" s="274"/>
      <c r="P1208" s="274"/>
      <c r="Q1208" s="274"/>
      <c r="R1208" s="274"/>
      <c r="S1208" s="274"/>
      <c r="T1208" s="274"/>
      <c r="U1208" s="274"/>
      <c r="V1208" s="274"/>
    </row>
    <row r="1209" spans="3:22" x14ac:dyDescent="0.2">
      <c r="C1209" s="220"/>
      <c r="D1209" s="220"/>
      <c r="E1209" s="220"/>
      <c r="O1209" s="274"/>
      <c r="P1209" s="274"/>
      <c r="Q1209" s="274"/>
      <c r="R1209" s="274"/>
      <c r="S1209" s="274"/>
      <c r="T1209" s="274"/>
      <c r="U1209" s="274"/>
      <c r="V1209" s="274"/>
    </row>
    <row r="1210" spans="3:22" x14ac:dyDescent="0.2">
      <c r="C1210" s="220"/>
      <c r="D1210" s="220"/>
      <c r="E1210" s="220"/>
      <c r="O1210" s="274"/>
      <c r="P1210" s="274"/>
      <c r="Q1210" s="274"/>
      <c r="R1210" s="274"/>
      <c r="S1210" s="274"/>
      <c r="T1210" s="274"/>
      <c r="U1210" s="274"/>
      <c r="V1210" s="274"/>
    </row>
    <row r="1211" spans="3:22" x14ac:dyDescent="0.2">
      <c r="C1211" s="220"/>
      <c r="D1211" s="220"/>
      <c r="E1211" s="220"/>
      <c r="O1211" s="274"/>
      <c r="P1211" s="274"/>
      <c r="Q1211" s="274"/>
      <c r="R1211" s="274"/>
      <c r="S1211" s="274"/>
      <c r="T1211" s="274"/>
      <c r="U1211" s="274"/>
      <c r="V1211" s="274"/>
    </row>
    <row r="1212" spans="3:22" x14ac:dyDescent="0.2">
      <c r="C1212" s="220"/>
      <c r="D1212" s="220"/>
      <c r="E1212" s="220"/>
      <c r="O1212" s="274"/>
      <c r="P1212" s="274"/>
      <c r="Q1212" s="274"/>
      <c r="R1212" s="274"/>
      <c r="S1212" s="274"/>
      <c r="T1212" s="274"/>
      <c r="U1212" s="274"/>
      <c r="V1212" s="274"/>
    </row>
    <row r="1213" spans="3:22" x14ac:dyDescent="0.2">
      <c r="C1213" s="220"/>
      <c r="D1213" s="220"/>
      <c r="E1213" s="220"/>
      <c r="O1213" s="274"/>
      <c r="P1213" s="274"/>
      <c r="Q1213" s="274"/>
      <c r="R1213" s="274"/>
      <c r="S1213" s="274"/>
      <c r="T1213" s="274"/>
      <c r="U1213" s="274"/>
      <c r="V1213" s="274"/>
    </row>
    <row r="1214" spans="3:22" x14ac:dyDescent="0.2">
      <c r="C1214" s="220"/>
      <c r="D1214" s="220"/>
      <c r="E1214" s="220"/>
      <c r="O1214" s="274"/>
      <c r="P1214" s="274"/>
      <c r="Q1214" s="274"/>
      <c r="R1214" s="274"/>
      <c r="S1214" s="274"/>
      <c r="T1214" s="274"/>
      <c r="U1214" s="274"/>
      <c r="V1214" s="274"/>
    </row>
    <row r="1215" spans="3:22" x14ac:dyDescent="0.2">
      <c r="C1215" s="220"/>
      <c r="D1215" s="220"/>
      <c r="E1215" s="220"/>
      <c r="O1215" s="274"/>
      <c r="P1215" s="274"/>
      <c r="Q1215" s="274"/>
      <c r="R1215" s="274"/>
      <c r="S1215" s="274"/>
      <c r="T1215" s="274"/>
      <c r="U1215" s="274"/>
      <c r="V1215" s="274"/>
    </row>
    <row r="1216" spans="3:22" x14ac:dyDescent="0.2">
      <c r="C1216" s="220"/>
      <c r="D1216" s="220"/>
      <c r="E1216" s="220"/>
      <c r="O1216" s="274"/>
      <c r="P1216" s="274"/>
      <c r="Q1216" s="274"/>
      <c r="R1216" s="274"/>
      <c r="S1216" s="274"/>
      <c r="T1216" s="274"/>
      <c r="U1216" s="274"/>
      <c r="V1216" s="274"/>
    </row>
    <row r="1217" spans="3:22" x14ac:dyDescent="0.2">
      <c r="C1217" s="220"/>
      <c r="D1217" s="220"/>
      <c r="E1217" s="220"/>
      <c r="O1217" s="274"/>
      <c r="P1217" s="274"/>
      <c r="Q1217" s="274"/>
      <c r="R1217" s="274"/>
      <c r="S1217" s="274"/>
      <c r="T1217" s="274"/>
      <c r="U1217" s="274"/>
      <c r="V1217" s="274"/>
    </row>
    <row r="1218" spans="3:22" x14ac:dyDescent="0.2">
      <c r="C1218" s="220"/>
      <c r="D1218" s="220"/>
      <c r="E1218" s="220"/>
      <c r="O1218" s="274"/>
      <c r="P1218" s="274"/>
      <c r="Q1218" s="274"/>
      <c r="R1218" s="274"/>
      <c r="S1218" s="274"/>
      <c r="T1218" s="274"/>
      <c r="U1218" s="274"/>
      <c r="V1218" s="274"/>
    </row>
    <row r="1219" spans="3:22" x14ac:dyDescent="0.2">
      <c r="C1219" s="220"/>
      <c r="D1219" s="220"/>
      <c r="E1219" s="220"/>
      <c r="O1219" s="274"/>
      <c r="P1219" s="274"/>
      <c r="Q1219" s="274"/>
      <c r="R1219" s="274"/>
      <c r="S1219" s="274"/>
      <c r="T1219" s="274"/>
      <c r="U1219" s="274"/>
      <c r="V1219" s="274"/>
    </row>
    <row r="1220" spans="3:22" x14ac:dyDescent="0.2">
      <c r="C1220" s="220"/>
      <c r="D1220" s="220"/>
      <c r="E1220" s="220"/>
      <c r="O1220" s="274"/>
      <c r="P1220" s="274"/>
      <c r="Q1220" s="274"/>
      <c r="R1220" s="274"/>
      <c r="S1220" s="274"/>
      <c r="T1220" s="274"/>
      <c r="U1220" s="274"/>
      <c r="V1220" s="274"/>
    </row>
    <row r="1221" spans="3:22" x14ac:dyDescent="0.2">
      <c r="C1221" s="220"/>
      <c r="D1221" s="220"/>
      <c r="E1221" s="220"/>
      <c r="O1221" s="274"/>
      <c r="P1221" s="274"/>
      <c r="Q1221" s="274"/>
      <c r="R1221" s="274"/>
      <c r="S1221" s="274"/>
      <c r="T1221" s="274"/>
      <c r="U1221" s="274"/>
      <c r="V1221" s="274"/>
    </row>
    <row r="1222" spans="3:22" x14ac:dyDescent="0.2">
      <c r="C1222" s="220"/>
      <c r="D1222" s="220"/>
      <c r="E1222" s="220"/>
      <c r="O1222" s="274"/>
      <c r="P1222" s="274"/>
      <c r="Q1222" s="274"/>
      <c r="R1222" s="274"/>
      <c r="S1222" s="274"/>
      <c r="T1222" s="274"/>
      <c r="U1222" s="274"/>
      <c r="V1222" s="274"/>
    </row>
    <row r="1223" spans="3:22" x14ac:dyDescent="0.2">
      <c r="C1223" s="220"/>
      <c r="D1223" s="220"/>
      <c r="E1223" s="220"/>
      <c r="O1223" s="274"/>
      <c r="P1223" s="274"/>
      <c r="Q1223" s="274"/>
      <c r="R1223" s="274"/>
      <c r="S1223" s="274"/>
      <c r="T1223" s="274"/>
      <c r="U1223" s="274"/>
      <c r="V1223" s="274"/>
    </row>
    <row r="1224" spans="3:22" x14ac:dyDescent="0.2">
      <c r="C1224" s="220"/>
      <c r="D1224" s="220"/>
      <c r="E1224" s="220"/>
      <c r="O1224" s="274"/>
      <c r="P1224" s="274"/>
      <c r="Q1224" s="274"/>
      <c r="R1224" s="274"/>
      <c r="S1224" s="274"/>
      <c r="T1224" s="274"/>
      <c r="U1224" s="274"/>
      <c r="V1224" s="274"/>
    </row>
    <row r="1225" spans="3:22" x14ac:dyDescent="0.2">
      <c r="C1225" s="220"/>
      <c r="D1225" s="220"/>
      <c r="E1225" s="220"/>
      <c r="O1225" s="274"/>
      <c r="P1225" s="274"/>
      <c r="Q1225" s="274"/>
      <c r="R1225" s="274"/>
      <c r="S1225" s="274"/>
      <c r="T1225" s="274"/>
      <c r="U1225" s="274"/>
      <c r="V1225" s="274"/>
    </row>
    <row r="1226" spans="3:22" x14ac:dyDescent="0.2">
      <c r="C1226" s="220"/>
      <c r="D1226" s="220"/>
      <c r="E1226" s="220"/>
      <c r="O1226" s="274"/>
      <c r="P1226" s="274"/>
      <c r="Q1226" s="274"/>
      <c r="R1226" s="274"/>
      <c r="S1226" s="274"/>
      <c r="T1226" s="274"/>
      <c r="U1226" s="274"/>
      <c r="V1226" s="274"/>
    </row>
    <row r="1227" spans="3:22" x14ac:dyDescent="0.2">
      <c r="C1227" s="220"/>
      <c r="D1227" s="220"/>
      <c r="E1227" s="220"/>
      <c r="O1227" s="274"/>
      <c r="P1227" s="274"/>
      <c r="Q1227" s="274"/>
      <c r="R1227" s="274"/>
      <c r="S1227" s="274"/>
      <c r="T1227" s="274"/>
      <c r="U1227" s="274"/>
      <c r="V1227" s="274"/>
    </row>
    <row r="1228" spans="3:22" x14ac:dyDescent="0.2">
      <c r="C1228" s="220"/>
      <c r="D1228" s="220"/>
      <c r="E1228" s="220"/>
      <c r="O1228" s="274"/>
      <c r="P1228" s="274"/>
      <c r="Q1228" s="274"/>
      <c r="R1228" s="274"/>
      <c r="S1228" s="274"/>
      <c r="T1228" s="274"/>
      <c r="U1228" s="274"/>
      <c r="V1228" s="274"/>
    </row>
    <row r="1229" spans="3:22" x14ac:dyDescent="0.2">
      <c r="C1229" s="220"/>
      <c r="D1229" s="220"/>
      <c r="E1229" s="220"/>
      <c r="O1229" s="274"/>
      <c r="P1229" s="274"/>
      <c r="Q1229" s="274"/>
      <c r="R1229" s="274"/>
      <c r="S1229" s="274"/>
      <c r="T1229" s="274"/>
      <c r="U1229" s="274"/>
      <c r="V1229" s="274"/>
    </row>
    <row r="1230" spans="3:22" x14ac:dyDescent="0.2">
      <c r="C1230" s="220"/>
      <c r="D1230" s="220"/>
      <c r="E1230" s="220"/>
      <c r="O1230" s="274"/>
      <c r="P1230" s="274"/>
      <c r="Q1230" s="274"/>
      <c r="R1230" s="274"/>
      <c r="S1230" s="274"/>
      <c r="T1230" s="274"/>
      <c r="U1230" s="274"/>
      <c r="V1230" s="274"/>
    </row>
    <row r="1231" spans="3:22" x14ac:dyDescent="0.2">
      <c r="C1231" s="220"/>
      <c r="D1231" s="220"/>
      <c r="E1231" s="220"/>
      <c r="O1231" s="274"/>
      <c r="P1231" s="274"/>
      <c r="Q1231" s="274"/>
      <c r="R1231" s="274"/>
      <c r="S1231" s="274"/>
      <c r="T1231" s="274"/>
      <c r="U1231" s="274"/>
      <c r="V1231" s="274"/>
    </row>
    <row r="1232" spans="3:22" x14ac:dyDescent="0.2">
      <c r="C1232" s="220"/>
      <c r="D1232" s="220"/>
      <c r="E1232" s="220"/>
      <c r="O1232" s="274"/>
      <c r="P1232" s="274"/>
      <c r="Q1232" s="274"/>
      <c r="R1232" s="274"/>
      <c r="S1232" s="274"/>
      <c r="T1232" s="274"/>
      <c r="U1232" s="274"/>
      <c r="V1232" s="274"/>
    </row>
    <row r="1233" spans="3:22" x14ac:dyDescent="0.2">
      <c r="C1233" s="220"/>
      <c r="D1233" s="220"/>
      <c r="E1233" s="220"/>
      <c r="O1233" s="274"/>
      <c r="P1233" s="274"/>
      <c r="Q1233" s="274"/>
      <c r="R1233" s="274"/>
      <c r="S1233" s="274"/>
      <c r="T1233" s="274"/>
      <c r="U1233" s="274"/>
      <c r="V1233" s="274"/>
    </row>
    <row r="1234" spans="3:22" x14ac:dyDescent="0.2">
      <c r="C1234" s="220"/>
      <c r="D1234" s="220"/>
      <c r="E1234" s="220"/>
      <c r="O1234" s="274"/>
      <c r="P1234" s="274"/>
      <c r="Q1234" s="274"/>
      <c r="R1234" s="274"/>
      <c r="S1234" s="274"/>
      <c r="T1234" s="274"/>
      <c r="U1234" s="274"/>
      <c r="V1234" s="274"/>
    </row>
    <row r="1235" spans="3:22" x14ac:dyDescent="0.2">
      <c r="C1235" s="220"/>
      <c r="D1235" s="220"/>
      <c r="E1235" s="220"/>
      <c r="O1235" s="274"/>
      <c r="P1235" s="274"/>
      <c r="Q1235" s="274"/>
      <c r="R1235" s="274"/>
      <c r="S1235" s="274"/>
      <c r="T1235" s="274"/>
      <c r="U1235" s="274"/>
      <c r="V1235" s="274"/>
    </row>
    <row r="1236" spans="3:22" x14ac:dyDescent="0.2">
      <c r="C1236" s="220"/>
      <c r="D1236" s="220"/>
      <c r="E1236" s="220"/>
      <c r="O1236" s="274"/>
      <c r="P1236" s="274"/>
      <c r="Q1236" s="274"/>
      <c r="R1236" s="274"/>
      <c r="S1236" s="274"/>
      <c r="T1236" s="274"/>
      <c r="U1236" s="274"/>
      <c r="V1236" s="274"/>
    </row>
    <row r="1237" spans="3:22" x14ac:dyDescent="0.2">
      <c r="C1237" s="220"/>
      <c r="D1237" s="220"/>
      <c r="E1237" s="220"/>
      <c r="O1237" s="274"/>
      <c r="P1237" s="274"/>
      <c r="Q1237" s="274"/>
      <c r="R1237" s="274"/>
      <c r="S1237" s="274"/>
      <c r="T1237" s="274"/>
      <c r="U1237" s="274"/>
      <c r="V1237" s="274"/>
    </row>
    <row r="1238" spans="3:22" x14ac:dyDescent="0.2">
      <c r="C1238" s="220"/>
      <c r="D1238" s="220"/>
      <c r="E1238" s="220"/>
      <c r="O1238" s="274"/>
      <c r="P1238" s="274"/>
      <c r="Q1238" s="274"/>
      <c r="R1238" s="274"/>
      <c r="S1238" s="274"/>
      <c r="T1238" s="274"/>
      <c r="U1238" s="274"/>
      <c r="V1238" s="274"/>
    </row>
    <row r="1239" spans="3:22" x14ac:dyDescent="0.2">
      <c r="C1239" s="220"/>
      <c r="D1239" s="220"/>
      <c r="E1239" s="220"/>
      <c r="O1239" s="274"/>
      <c r="P1239" s="274"/>
      <c r="Q1239" s="274"/>
      <c r="R1239" s="274"/>
      <c r="S1239" s="274"/>
      <c r="T1239" s="274"/>
      <c r="U1239" s="274"/>
      <c r="V1239" s="274"/>
    </row>
    <row r="1240" spans="3:22" x14ac:dyDescent="0.2">
      <c r="C1240" s="220"/>
      <c r="D1240" s="220"/>
      <c r="E1240" s="220"/>
      <c r="O1240" s="274"/>
      <c r="P1240" s="274"/>
      <c r="Q1240" s="274"/>
      <c r="R1240" s="274"/>
      <c r="S1240" s="274"/>
      <c r="T1240" s="274"/>
      <c r="U1240" s="274"/>
      <c r="V1240" s="274"/>
    </row>
    <row r="1241" spans="3:22" x14ac:dyDescent="0.2">
      <c r="C1241" s="220"/>
      <c r="D1241" s="220"/>
      <c r="E1241" s="220"/>
      <c r="O1241" s="274"/>
      <c r="P1241" s="274"/>
      <c r="Q1241" s="274"/>
      <c r="R1241" s="274"/>
      <c r="S1241" s="274"/>
      <c r="T1241" s="274"/>
      <c r="U1241" s="274"/>
      <c r="V1241" s="274"/>
    </row>
    <row r="1242" spans="3:22" x14ac:dyDescent="0.2">
      <c r="C1242" s="220"/>
      <c r="D1242" s="220"/>
      <c r="E1242" s="220"/>
      <c r="O1242" s="274"/>
      <c r="P1242" s="274"/>
      <c r="Q1242" s="274"/>
      <c r="R1242" s="274"/>
      <c r="S1242" s="274"/>
      <c r="T1242" s="274"/>
      <c r="U1242" s="274"/>
      <c r="V1242" s="274"/>
    </row>
    <row r="1243" spans="3:22" x14ac:dyDescent="0.2">
      <c r="C1243" s="220"/>
      <c r="D1243" s="220"/>
      <c r="E1243" s="220"/>
      <c r="O1243" s="274"/>
      <c r="P1243" s="274"/>
      <c r="Q1243" s="274"/>
      <c r="R1243" s="274"/>
      <c r="S1243" s="274"/>
      <c r="T1243" s="274"/>
      <c r="U1243" s="274"/>
      <c r="V1243" s="274"/>
    </row>
    <row r="1244" spans="3:22" x14ac:dyDescent="0.2">
      <c r="C1244" s="220"/>
      <c r="D1244" s="220"/>
      <c r="E1244" s="220"/>
      <c r="O1244" s="274"/>
      <c r="P1244" s="274"/>
      <c r="Q1244" s="274"/>
      <c r="R1244" s="274"/>
      <c r="S1244" s="274"/>
      <c r="T1244" s="274"/>
      <c r="U1244" s="274"/>
      <c r="V1244" s="274"/>
    </row>
    <row r="1245" spans="3:22" x14ac:dyDescent="0.2">
      <c r="C1245" s="220"/>
      <c r="D1245" s="220"/>
      <c r="E1245" s="220"/>
      <c r="O1245" s="274"/>
      <c r="P1245" s="274"/>
      <c r="Q1245" s="274"/>
      <c r="R1245" s="274"/>
      <c r="S1245" s="274"/>
      <c r="T1245" s="274"/>
      <c r="U1245" s="274"/>
      <c r="V1245" s="274"/>
    </row>
    <row r="1246" spans="3:22" x14ac:dyDescent="0.2">
      <c r="C1246" s="220"/>
      <c r="D1246" s="220"/>
      <c r="E1246" s="220"/>
      <c r="O1246" s="274"/>
      <c r="P1246" s="274"/>
      <c r="Q1246" s="274"/>
      <c r="R1246" s="274"/>
      <c r="S1246" s="274"/>
      <c r="T1246" s="274"/>
      <c r="U1246" s="274"/>
      <c r="V1246" s="274"/>
    </row>
    <row r="1247" spans="3:22" x14ac:dyDescent="0.2">
      <c r="C1247" s="220"/>
      <c r="D1247" s="220"/>
      <c r="E1247" s="220"/>
      <c r="O1247" s="274"/>
      <c r="P1247" s="274"/>
      <c r="Q1247" s="274"/>
      <c r="R1247" s="274"/>
      <c r="S1247" s="274"/>
      <c r="T1247" s="274"/>
      <c r="U1247" s="274"/>
      <c r="V1247" s="274"/>
    </row>
    <row r="1248" spans="3:22" x14ac:dyDescent="0.2">
      <c r="C1248" s="220"/>
      <c r="D1248" s="220"/>
      <c r="E1248" s="220"/>
      <c r="O1248" s="274"/>
      <c r="P1248" s="274"/>
      <c r="Q1248" s="274"/>
      <c r="R1248" s="274"/>
      <c r="S1248" s="274"/>
      <c r="T1248" s="274"/>
      <c r="U1248" s="274"/>
      <c r="V1248" s="274"/>
    </row>
    <row r="1249" spans="3:22" x14ac:dyDescent="0.2">
      <c r="C1249" s="220"/>
      <c r="D1249" s="220"/>
      <c r="E1249" s="220"/>
      <c r="O1249" s="274"/>
      <c r="P1249" s="274"/>
      <c r="Q1249" s="274"/>
      <c r="R1249" s="274"/>
      <c r="S1249" s="274"/>
      <c r="T1249" s="274"/>
      <c r="U1249" s="274"/>
      <c r="V1249" s="274"/>
    </row>
    <row r="1250" spans="3:22" x14ac:dyDescent="0.2">
      <c r="C1250" s="220"/>
      <c r="D1250" s="220"/>
      <c r="E1250" s="220"/>
      <c r="O1250" s="274"/>
      <c r="P1250" s="274"/>
      <c r="Q1250" s="274"/>
      <c r="R1250" s="274"/>
      <c r="S1250" s="274"/>
      <c r="T1250" s="274"/>
      <c r="U1250" s="274"/>
      <c r="V1250" s="274"/>
    </row>
    <row r="1251" spans="3:22" x14ac:dyDescent="0.2">
      <c r="C1251" s="220"/>
      <c r="D1251" s="220"/>
      <c r="E1251" s="220"/>
      <c r="O1251" s="274"/>
      <c r="P1251" s="274"/>
      <c r="Q1251" s="274"/>
      <c r="R1251" s="274"/>
      <c r="S1251" s="274"/>
      <c r="T1251" s="274"/>
      <c r="U1251" s="274"/>
      <c r="V1251" s="274"/>
    </row>
    <row r="1252" spans="3:22" x14ac:dyDescent="0.2">
      <c r="C1252" s="220"/>
      <c r="D1252" s="220"/>
      <c r="E1252" s="220"/>
      <c r="O1252" s="274"/>
      <c r="P1252" s="274"/>
      <c r="Q1252" s="274"/>
      <c r="R1252" s="274"/>
      <c r="S1252" s="274"/>
      <c r="T1252" s="274"/>
      <c r="U1252" s="274"/>
      <c r="V1252" s="274"/>
    </row>
    <row r="1253" spans="3:22" x14ac:dyDescent="0.2">
      <c r="C1253" s="220"/>
      <c r="D1253" s="220"/>
      <c r="E1253" s="220"/>
      <c r="O1253" s="274"/>
      <c r="P1253" s="274"/>
      <c r="Q1253" s="274"/>
      <c r="R1253" s="274"/>
      <c r="S1253" s="274"/>
      <c r="T1253" s="274"/>
      <c r="U1253" s="274"/>
      <c r="V1253" s="274"/>
    </row>
    <row r="1254" spans="3:22" x14ac:dyDescent="0.2">
      <c r="C1254" s="220"/>
      <c r="D1254" s="220"/>
      <c r="E1254" s="220"/>
      <c r="O1254" s="274"/>
      <c r="P1254" s="274"/>
      <c r="Q1254" s="274"/>
      <c r="R1254" s="274"/>
      <c r="S1254" s="274"/>
      <c r="T1254" s="274"/>
      <c r="U1254" s="274"/>
      <c r="V1254" s="274"/>
    </row>
    <row r="1255" spans="3:22" x14ac:dyDescent="0.2">
      <c r="C1255" s="220"/>
      <c r="D1255" s="220"/>
      <c r="E1255" s="220"/>
      <c r="O1255" s="274"/>
      <c r="P1255" s="274"/>
      <c r="Q1255" s="274"/>
      <c r="R1255" s="274"/>
      <c r="S1255" s="274"/>
      <c r="T1255" s="274"/>
      <c r="U1255" s="274"/>
      <c r="V1255" s="274"/>
    </row>
    <row r="1256" spans="3:22" x14ac:dyDescent="0.2">
      <c r="C1256" s="220"/>
      <c r="D1256" s="220"/>
      <c r="E1256" s="220"/>
      <c r="O1256" s="274"/>
      <c r="P1256" s="274"/>
      <c r="Q1256" s="274"/>
      <c r="R1256" s="274"/>
      <c r="S1256" s="274"/>
      <c r="T1256" s="274"/>
      <c r="U1256" s="274"/>
      <c r="V1256" s="274"/>
    </row>
    <row r="1257" spans="3:22" x14ac:dyDescent="0.2">
      <c r="C1257" s="220"/>
      <c r="D1257" s="220"/>
      <c r="E1257" s="220"/>
      <c r="O1257" s="274"/>
      <c r="P1257" s="274"/>
      <c r="Q1257" s="274"/>
      <c r="R1257" s="274"/>
      <c r="S1257" s="274"/>
      <c r="T1257" s="274"/>
      <c r="U1257" s="274"/>
      <c r="V1257" s="274"/>
    </row>
    <row r="1258" spans="3:22" x14ac:dyDescent="0.2">
      <c r="C1258" s="220"/>
      <c r="D1258" s="220"/>
      <c r="E1258" s="220"/>
      <c r="O1258" s="274"/>
      <c r="P1258" s="274"/>
      <c r="Q1258" s="274"/>
      <c r="R1258" s="274"/>
      <c r="S1258" s="274"/>
      <c r="T1258" s="274"/>
      <c r="U1258" s="274"/>
      <c r="V1258" s="274"/>
    </row>
    <row r="1259" spans="3:22" x14ac:dyDescent="0.2">
      <c r="C1259" s="220"/>
      <c r="D1259" s="220"/>
      <c r="E1259" s="220"/>
      <c r="O1259" s="274"/>
      <c r="P1259" s="274"/>
      <c r="Q1259" s="274"/>
      <c r="R1259" s="274"/>
      <c r="S1259" s="274"/>
      <c r="T1259" s="274"/>
      <c r="U1259" s="274"/>
      <c r="V1259" s="274"/>
    </row>
    <row r="1260" spans="3:22" x14ac:dyDescent="0.2">
      <c r="C1260" s="220"/>
      <c r="D1260" s="220"/>
      <c r="E1260" s="220"/>
      <c r="O1260" s="274"/>
      <c r="P1260" s="274"/>
      <c r="Q1260" s="274"/>
      <c r="R1260" s="274"/>
      <c r="S1260" s="274"/>
      <c r="T1260" s="274"/>
      <c r="U1260" s="274"/>
      <c r="V1260" s="274"/>
    </row>
    <row r="1261" spans="3:22" x14ac:dyDescent="0.2">
      <c r="C1261" s="220"/>
      <c r="D1261" s="220"/>
      <c r="E1261" s="220"/>
      <c r="O1261" s="274"/>
      <c r="P1261" s="274"/>
      <c r="Q1261" s="274"/>
      <c r="R1261" s="274"/>
      <c r="S1261" s="274"/>
      <c r="T1261" s="274"/>
      <c r="U1261" s="274"/>
      <c r="V1261" s="274"/>
    </row>
    <row r="1262" spans="3:22" x14ac:dyDescent="0.2">
      <c r="C1262" s="220"/>
      <c r="D1262" s="220"/>
      <c r="E1262" s="220"/>
      <c r="O1262" s="274"/>
      <c r="P1262" s="274"/>
      <c r="Q1262" s="274"/>
      <c r="R1262" s="274"/>
      <c r="S1262" s="274"/>
      <c r="T1262" s="274"/>
      <c r="U1262" s="274"/>
      <c r="V1262" s="274"/>
    </row>
    <row r="1263" spans="3:22" x14ac:dyDescent="0.2">
      <c r="C1263" s="220"/>
      <c r="D1263" s="220"/>
      <c r="E1263" s="220"/>
      <c r="O1263" s="274"/>
      <c r="P1263" s="274"/>
      <c r="Q1263" s="274"/>
      <c r="R1263" s="274"/>
      <c r="S1263" s="274"/>
      <c r="T1263" s="274"/>
      <c r="U1263" s="274"/>
      <c r="V1263" s="274"/>
    </row>
    <row r="1264" spans="3:22" x14ac:dyDescent="0.2">
      <c r="C1264" s="220"/>
      <c r="D1264" s="220"/>
      <c r="E1264" s="220"/>
      <c r="O1264" s="274"/>
      <c r="P1264" s="274"/>
      <c r="Q1264" s="274"/>
      <c r="R1264" s="274"/>
      <c r="S1264" s="274"/>
      <c r="T1264" s="274"/>
      <c r="U1264" s="274"/>
      <c r="V1264" s="274"/>
    </row>
    <row r="1265" spans="1:22" x14ac:dyDescent="0.2">
      <c r="C1265" s="220"/>
      <c r="D1265" s="220"/>
      <c r="E1265" s="220"/>
      <c r="O1265" s="274"/>
      <c r="P1265" s="274"/>
      <c r="Q1265" s="274"/>
      <c r="R1265" s="274"/>
      <c r="S1265" s="274"/>
      <c r="T1265" s="274"/>
      <c r="U1265" s="274"/>
      <c r="V1265" s="274"/>
    </row>
    <row r="1266" spans="1:22" x14ac:dyDescent="0.2">
      <c r="C1266" s="220"/>
      <c r="D1266" s="220"/>
      <c r="E1266" s="220"/>
      <c r="O1266" s="274"/>
      <c r="P1266" s="274"/>
      <c r="Q1266" s="274"/>
      <c r="R1266" s="274"/>
      <c r="S1266" s="274"/>
      <c r="T1266" s="274"/>
      <c r="U1266" s="274"/>
      <c r="V1266" s="274"/>
    </row>
    <row r="1267" spans="1:22" x14ac:dyDescent="0.2">
      <c r="C1267" s="220"/>
      <c r="D1267" s="220"/>
      <c r="E1267" s="220"/>
      <c r="O1267" s="274"/>
      <c r="P1267" s="274"/>
      <c r="Q1267" s="274"/>
      <c r="R1267" s="274"/>
      <c r="S1267" s="274"/>
      <c r="T1267" s="274"/>
      <c r="U1267" s="274"/>
      <c r="V1267" s="274"/>
    </row>
    <row r="1268" spans="1:22" x14ac:dyDescent="0.2">
      <c r="C1268" s="220"/>
      <c r="D1268" s="220"/>
      <c r="E1268" s="220"/>
      <c r="O1268" s="274"/>
      <c r="P1268" s="274"/>
      <c r="Q1268" s="274"/>
      <c r="R1268" s="274"/>
      <c r="S1268" s="274"/>
      <c r="T1268" s="274"/>
      <c r="U1268" s="274"/>
      <c r="V1268" s="274"/>
    </row>
    <row r="1269" spans="1:22" x14ac:dyDescent="0.2">
      <c r="C1269" s="220"/>
      <c r="D1269" s="220"/>
      <c r="E1269" s="220"/>
      <c r="O1269" s="274"/>
      <c r="P1269" s="274"/>
      <c r="Q1269" s="274"/>
      <c r="R1269" s="274"/>
      <c r="S1269" s="274"/>
      <c r="T1269" s="274"/>
      <c r="U1269" s="274"/>
      <c r="V1269" s="274"/>
    </row>
    <row r="1270" spans="1:22" x14ac:dyDescent="0.2">
      <c r="C1270" s="220"/>
      <c r="D1270" s="220"/>
      <c r="E1270" s="220"/>
      <c r="O1270" s="274"/>
      <c r="P1270" s="274"/>
      <c r="Q1270" s="274"/>
      <c r="R1270" s="274"/>
      <c r="S1270" s="274"/>
      <c r="T1270" s="274"/>
      <c r="U1270" s="274"/>
      <c r="V1270" s="274"/>
    </row>
    <row r="1271" spans="1:22" x14ac:dyDescent="0.2">
      <c r="C1271" s="220"/>
      <c r="D1271" s="220"/>
      <c r="E1271" s="220"/>
      <c r="O1271" s="274"/>
      <c r="P1271" s="274"/>
      <c r="Q1271" s="274"/>
      <c r="R1271" s="274"/>
      <c r="S1271" s="274"/>
      <c r="T1271" s="274"/>
      <c r="U1271" s="274"/>
      <c r="V1271" s="274"/>
    </row>
    <row r="1272" spans="1:22" x14ac:dyDescent="0.2">
      <c r="C1272" s="220"/>
      <c r="D1272" s="220"/>
      <c r="E1272" s="220"/>
      <c r="O1272" s="274"/>
      <c r="P1272" s="274"/>
      <c r="Q1272" s="274"/>
      <c r="R1272" s="274"/>
      <c r="S1272" s="274"/>
      <c r="T1272" s="274"/>
      <c r="U1272" s="274"/>
      <c r="V1272" s="274"/>
    </row>
    <row r="1273" spans="1:22" x14ac:dyDescent="0.2">
      <c r="C1273" s="220"/>
      <c r="D1273" s="220"/>
      <c r="E1273" s="220"/>
      <c r="O1273" s="274"/>
      <c r="P1273" s="274"/>
      <c r="Q1273" s="274"/>
      <c r="R1273" s="274"/>
      <c r="S1273" s="274"/>
      <c r="T1273" s="274"/>
      <c r="U1273" s="274"/>
      <c r="V1273" s="274"/>
    </row>
    <row r="1274" spans="1:22" x14ac:dyDescent="0.2">
      <c r="C1274" s="220"/>
      <c r="D1274" s="220"/>
      <c r="E1274" s="220"/>
      <c r="O1274" s="274"/>
      <c r="P1274" s="274"/>
      <c r="Q1274" s="274"/>
      <c r="R1274" s="274"/>
      <c r="S1274" s="274"/>
      <c r="T1274" s="274"/>
      <c r="U1274" s="274"/>
      <c r="V1274" s="274"/>
    </row>
    <row r="1275" spans="1:22" x14ac:dyDescent="0.2">
      <c r="C1275" s="220"/>
      <c r="D1275" s="220"/>
      <c r="E1275" s="220"/>
      <c r="O1275" s="274"/>
      <c r="P1275" s="274"/>
      <c r="Q1275" s="274"/>
      <c r="R1275" s="274"/>
      <c r="S1275" s="274"/>
      <c r="T1275" s="274"/>
      <c r="U1275" s="274"/>
      <c r="V1275" s="274"/>
    </row>
    <row r="1276" spans="1:22" x14ac:dyDescent="0.2">
      <c r="C1276" s="220"/>
      <c r="D1276" s="220"/>
      <c r="E1276" s="220"/>
      <c r="O1276" s="274"/>
      <c r="P1276" s="274"/>
      <c r="Q1276" s="274"/>
      <c r="R1276" s="274"/>
      <c r="S1276" s="274"/>
      <c r="T1276" s="274"/>
      <c r="U1276" s="274"/>
      <c r="V1276" s="274"/>
    </row>
    <row r="1277" spans="1:22" x14ac:dyDescent="0.2">
      <c r="A1277" s="220"/>
      <c r="C1277" s="220"/>
      <c r="D1277" s="220"/>
      <c r="E1277" s="220"/>
      <c r="O1277" s="274"/>
      <c r="P1277" s="274"/>
      <c r="Q1277" s="274"/>
      <c r="R1277" s="274"/>
      <c r="S1277" s="274"/>
      <c r="T1277" s="274"/>
      <c r="U1277" s="274"/>
      <c r="V1277" s="274"/>
    </row>
    <row r="1278" spans="1:22" x14ac:dyDescent="0.2">
      <c r="A1278" s="220"/>
      <c r="C1278" s="220"/>
      <c r="D1278" s="220"/>
      <c r="E1278" s="220"/>
      <c r="O1278" s="274"/>
      <c r="P1278" s="274"/>
      <c r="Q1278" s="274"/>
      <c r="R1278" s="274"/>
      <c r="S1278" s="274"/>
      <c r="T1278" s="274"/>
      <c r="U1278" s="274"/>
      <c r="V1278" s="274"/>
    </row>
    <row r="1279" spans="1:22" x14ac:dyDescent="0.2">
      <c r="A1279" s="220"/>
      <c r="C1279" s="220"/>
      <c r="D1279" s="220"/>
      <c r="E1279" s="220"/>
      <c r="O1279" s="274"/>
      <c r="P1279" s="274"/>
      <c r="Q1279" s="274"/>
      <c r="R1279" s="274"/>
      <c r="S1279" s="274"/>
      <c r="T1279" s="274"/>
      <c r="U1279" s="274"/>
      <c r="V1279" s="274"/>
    </row>
    <row r="1280" spans="1:22" x14ac:dyDescent="0.2">
      <c r="A1280" s="220"/>
      <c r="C1280" s="220"/>
      <c r="D1280" s="220"/>
      <c r="E1280" s="220"/>
      <c r="O1280" s="274"/>
      <c r="P1280" s="274"/>
      <c r="Q1280" s="274"/>
      <c r="R1280" s="274"/>
      <c r="S1280" s="274"/>
      <c r="T1280" s="274"/>
      <c r="U1280" s="274"/>
      <c r="V1280" s="274"/>
    </row>
    <row r="1281" spans="1:24" x14ac:dyDescent="0.2">
      <c r="C1281" s="220"/>
      <c r="D1281" s="220"/>
      <c r="E1281" s="220"/>
      <c r="O1281" s="274"/>
      <c r="P1281" s="274"/>
      <c r="Q1281" s="274"/>
      <c r="R1281" s="274"/>
      <c r="S1281" s="274"/>
      <c r="T1281" s="274"/>
      <c r="U1281" s="274"/>
      <c r="V1281" s="274"/>
    </row>
    <row r="1282" spans="1:24" x14ac:dyDescent="0.2">
      <c r="C1282" s="220"/>
      <c r="D1282" s="220"/>
      <c r="E1282" s="220"/>
      <c r="O1282" s="274"/>
      <c r="P1282" s="274"/>
      <c r="Q1282" s="274"/>
      <c r="R1282" s="274"/>
      <c r="S1282" s="274"/>
      <c r="T1282" s="274"/>
      <c r="U1282" s="274"/>
      <c r="V1282" s="274"/>
    </row>
    <row r="1283" spans="1:24" x14ac:dyDescent="0.2">
      <c r="C1283" s="220"/>
      <c r="D1283" s="220"/>
      <c r="E1283" s="220"/>
      <c r="O1283" s="274"/>
      <c r="P1283" s="274"/>
      <c r="Q1283" s="274"/>
      <c r="R1283" s="274"/>
      <c r="S1283" s="274"/>
      <c r="T1283" s="274"/>
      <c r="U1283" s="274"/>
      <c r="V1283" s="274"/>
    </row>
    <row r="1284" spans="1:24" x14ac:dyDescent="0.2">
      <c r="A1284" s="220"/>
      <c r="C1284" s="220"/>
      <c r="D1284" s="220"/>
      <c r="E1284" s="220"/>
      <c r="O1284" s="274"/>
      <c r="P1284" s="274"/>
      <c r="Q1284" s="274"/>
      <c r="R1284" s="274"/>
      <c r="S1284" s="274"/>
      <c r="T1284" s="274"/>
      <c r="U1284" s="274"/>
      <c r="V1284" s="274"/>
    </row>
    <row r="1285" spans="1:24" x14ac:dyDescent="0.2">
      <c r="C1285" s="220"/>
      <c r="D1285" s="220"/>
      <c r="E1285" s="220"/>
      <c r="O1285" s="274"/>
      <c r="P1285" s="274"/>
      <c r="Q1285" s="274"/>
      <c r="R1285" s="274"/>
      <c r="S1285" s="274"/>
      <c r="T1285" s="274"/>
      <c r="U1285" s="274"/>
      <c r="V1285" s="274"/>
    </row>
    <row r="1286" spans="1:24" x14ac:dyDescent="0.2">
      <c r="C1286" s="220"/>
      <c r="D1286" s="220"/>
      <c r="E1286" s="220"/>
      <c r="O1286" s="274"/>
      <c r="P1286" s="274"/>
      <c r="Q1286" s="274"/>
      <c r="R1286" s="274"/>
      <c r="S1286" s="274"/>
      <c r="T1286" s="274"/>
      <c r="U1286" s="274"/>
      <c r="V1286" s="274"/>
    </row>
    <row r="1287" spans="1:24" x14ac:dyDescent="0.2">
      <c r="A1287" s="220"/>
      <c r="B1287" s="221"/>
      <c r="C1287" s="220"/>
      <c r="D1287" s="220"/>
      <c r="E1287" s="221"/>
      <c r="I1287" s="274"/>
      <c r="J1287" s="274"/>
      <c r="O1287" s="274"/>
      <c r="P1287" s="274"/>
      <c r="Q1287" s="274"/>
      <c r="R1287" s="274"/>
      <c r="S1287" s="274"/>
      <c r="T1287" s="274"/>
      <c r="U1287" s="274"/>
    </row>
    <row r="1288" spans="1:24" x14ac:dyDescent="0.2">
      <c r="A1288" s="220"/>
      <c r="B1288" s="220"/>
      <c r="C1288" s="220"/>
      <c r="D1288" s="220"/>
      <c r="E1288" s="221"/>
      <c r="I1288" s="274"/>
      <c r="J1288" s="274"/>
      <c r="O1288" s="274"/>
      <c r="P1288" s="274"/>
      <c r="Q1288" s="274"/>
      <c r="R1288" s="274"/>
      <c r="S1288" s="274"/>
      <c r="T1288" s="274"/>
      <c r="U1288" s="274"/>
    </row>
    <row r="1289" spans="1:24" x14ac:dyDescent="0.2">
      <c r="A1289" s="220"/>
      <c r="B1289" s="220"/>
      <c r="C1289" s="220"/>
      <c r="D1289" s="220"/>
      <c r="E1289" s="221"/>
      <c r="I1289" s="274"/>
      <c r="J1289" s="274"/>
      <c r="O1289" s="274"/>
      <c r="P1289" s="274"/>
      <c r="Q1289" s="274"/>
      <c r="R1289" s="274"/>
      <c r="S1289" s="274"/>
      <c r="T1289" s="274"/>
      <c r="U1289" s="274"/>
    </row>
    <row r="1290" spans="1:24" x14ac:dyDescent="0.2">
      <c r="A1290" s="220"/>
      <c r="B1290" s="220"/>
      <c r="C1290" s="220"/>
      <c r="D1290" s="220"/>
      <c r="E1290" s="221"/>
      <c r="I1290" s="274"/>
      <c r="J1290" s="274"/>
      <c r="O1290" s="274"/>
      <c r="P1290" s="274"/>
      <c r="Q1290" s="274"/>
      <c r="R1290" s="274"/>
      <c r="S1290" s="274"/>
      <c r="T1290" s="274"/>
      <c r="U1290" s="274"/>
    </row>
    <row r="1291" spans="1:24" x14ac:dyDescent="0.2">
      <c r="A1291" s="220"/>
      <c r="B1291" s="220"/>
      <c r="C1291" s="220"/>
      <c r="D1291" s="220"/>
      <c r="E1291" s="221"/>
      <c r="I1291" s="274"/>
      <c r="J1291" s="274"/>
      <c r="O1291" s="274"/>
      <c r="P1291" s="274"/>
      <c r="Q1291" s="274"/>
      <c r="R1291" s="274"/>
      <c r="S1291" s="274"/>
      <c r="T1291" s="274"/>
      <c r="U1291" s="274"/>
    </row>
    <row r="1292" spans="1:24" x14ac:dyDescent="0.2">
      <c r="B1292" s="221"/>
      <c r="E1292" s="221"/>
      <c r="I1292" s="274"/>
      <c r="J1292" s="274"/>
      <c r="O1292" s="274"/>
      <c r="P1292" s="274"/>
      <c r="Q1292" s="274"/>
      <c r="R1292" s="274"/>
      <c r="S1292" s="274"/>
      <c r="T1292" s="274"/>
      <c r="U1292" s="274"/>
    </row>
    <row r="1293" spans="1:24" x14ac:dyDescent="0.2">
      <c r="B1293" s="221"/>
      <c r="E1293" s="221"/>
      <c r="H1293" s="220"/>
      <c r="I1293" s="274"/>
      <c r="J1293" s="274"/>
      <c r="O1293" s="274"/>
      <c r="P1293" s="274"/>
      <c r="Q1293" s="274"/>
      <c r="R1293" s="274"/>
      <c r="S1293" s="274"/>
      <c r="T1293" s="274"/>
      <c r="U1293" s="274"/>
    </row>
    <row r="1294" spans="1:24" ht="15" x14ac:dyDescent="0.2">
      <c r="C1294" s="220"/>
      <c r="D1294" s="273"/>
      <c r="E1294" s="221"/>
      <c r="I1294" s="274"/>
      <c r="J1294" s="274"/>
      <c r="O1294" s="274"/>
      <c r="P1294" s="274"/>
      <c r="Q1294" s="274"/>
      <c r="R1294" s="274"/>
      <c r="S1294" s="274"/>
      <c r="T1294" s="274"/>
      <c r="U1294" s="274"/>
      <c r="V1294" s="274"/>
      <c r="W1294" s="274"/>
      <c r="X1294" s="274"/>
    </row>
    <row r="1295" spans="1:24" ht="15" x14ac:dyDescent="0.2">
      <c r="D1295" s="273"/>
      <c r="E1295" s="221"/>
      <c r="I1295" s="274"/>
      <c r="J1295" s="274"/>
      <c r="O1295" s="274"/>
      <c r="P1295" s="274"/>
      <c r="Q1295" s="274"/>
      <c r="R1295" s="274"/>
      <c r="S1295" s="274"/>
      <c r="T1295" s="274"/>
      <c r="U1295" s="274"/>
      <c r="V1295" s="274"/>
      <c r="W1295" s="274"/>
      <c r="X1295" s="274"/>
    </row>
    <row r="1296" spans="1:24" x14ac:dyDescent="0.2">
      <c r="C1296" s="220"/>
      <c r="D1296" s="220"/>
      <c r="E1296" s="220"/>
      <c r="I1296" s="274"/>
      <c r="J1296" s="274"/>
      <c r="O1296" s="274"/>
      <c r="P1296" s="274"/>
      <c r="Q1296" s="274"/>
      <c r="R1296" s="274"/>
      <c r="S1296" s="274"/>
      <c r="T1296" s="274"/>
      <c r="U1296" s="274"/>
      <c r="V1296" s="274"/>
      <c r="W1296" s="274"/>
      <c r="X1296" s="274"/>
    </row>
    <row r="1297" spans="4:24" ht="15" x14ac:dyDescent="0.2">
      <c r="D1297" s="273"/>
      <c r="E1297" s="221"/>
      <c r="I1297" s="274"/>
      <c r="J1297" s="274"/>
      <c r="O1297" s="274"/>
      <c r="P1297" s="274"/>
      <c r="Q1297" s="274"/>
      <c r="R1297" s="274"/>
      <c r="S1297" s="274"/>
      <c r="T1297" s="274"/>
      <c r="U1297" s="274"/>
      <c r="V1297" s="274"/>
      <c r="W1297" s="274"/>
      <c r="X1297" s="274"/>
    </row>
    <row r="1298" spans="4:24" ht="15" x14ac:dyDescent="0.2">
      <c r="D1298" s="273"/>
      <c r="E1298" s="221"/>
      <c r="I1298" s="274"/>
      <c r="J1298" s="274"/>
      <c r="O1298" s="274"/>
      <c r="P1298" s="274"/>
      <c r="Q1298" s="274"/>
      <c r="R1298" s="274"/>
      <c r="S1298" s="274"/>
      <c r="T1298" s="274"/>
      <c r="U1298" s="274"/>
      <c r="V1298" s="274"/>
      <c r="W1298" s="274"/>
      <c r="X1298" s="274"/>
    </row>
    <row r="1299" spans="4:24" ht="15" x14ac:dyDescent="0.2">
      <c r="D1299" s="273"/>
      <c r="E1299" s="221"/>
      <c r="I1299" s="274"/>
      <c r="J1299" s="274"/>
      <c r="O1299" s="274"/>
      <c r="P1299" s="274"/>
      <c r="Q1299" s="274"/>
      <c r="R1299" s="274"/>
      <c r="S1299" s="274"/>
      <c r="T1299" s="274"/>
      <c r="U1299" s="274"/>
      <c r="V1299" s="274"/>
      <c r="W1299" s="274"/>
      <c r="X1299" s="274"/>
    </row>
    <row r="1300" spans="4:24" ht="15" x14ac:dyDescent="0.2">
      <c r="D1300" s="273"/>
      <c r="E1300" s="221"/>
      <c r="I1300" s="274"/>
      <c r="J1300" s="274"/>
      <c r="O1300" s="274"/>
      <c r="P1300" s="274"/>
      <c r="Q1300" s="274"/>
      <c r="R1300" s="274"/>
      <c r="S1300" s="274"/>
      <c r="T1300" s="274"/>
      <c r="U1300" s="274"/>
      <c r="V1300" s="274"/>
      <c r="W1300" s="274"/>
      <c r="X1300" s="274"/>
    </row>
    <row r="1301" spans="4:24" ht="15" x14ac:dyDescent="0.2">
      <c r="D1301" s="273"/>
      <c r="E1301" s="221"/>
      <c r="I1301" s="274"/>
      <c r="J1301" s="274"/>
      <c r="O1301" s="274"/>
      <c r="P1301" s="274"/>
      <c r="Q1301" s="274"/>
      <c r="R1301" s="274"/>
      <c r="S1301" s="274"/>
      <c r="T1301" s="274"/>
      <c r="U1301" s="274"/>
      <c r="V1301" s="274"/>
      <c r="W1301" s="274"/>
      <c r="X1301" s="274"/>
    </row>
    <row r="1302" spans="4:24" ht="15" x14ac:dyDescent="0.2">
      <c r="D1302" s="273"/>
      <c r="E1302" s="221"/>
      <c r="I1302" s="274"/>
      <c r="J1302" s="274"/>
      <c r="O1302" s="274"/>
      <c r="P1302" s="274"/>
      <c r="Q1302" s="274"/>
      <c r="R1302" s="274"/>
      <c r="S1302" s="274"/>
      <c r="T1302" s="274"/>
      <c r="U1302" s="274"/>
      <c r="V1302" s="274"/>
      <c r="W1302" s="274"/>
      <c r="X1302" s="274"/>
    </row>
    <row r="1303" spans="4:24" ht="15" x14ac:dyDescent="0.2">
      <c r="D1303" s="273"/>
      <c r="E1303" s="221"/>
      <c r="I1303" s="274"/>
      <c r="J1303" s="274"/>
      <c r="O1303" s="274"/>
      <c r="P1303" s="274"/>
      <c r="Q1303" s="274"/>
      <c r="R1303" s="274"/>
      <c r="S1303" s="274"/>
      <c r="T1303" s="274"/>
      <c r="U1303" s="274"/>
      <c r="V1303" s="274"/>
      <c r="W1303" s="274"/>
      <c r="X1303" s="274"/>
    </row>
    <row r="1304" spans="4:24" ht="15" x14ac:dyDescent="0.2">
      <c r="D1304" s="273"/>
      <c r="E1304" s="221"/>
      <c r="I1304" s="274"/>
      <c r="J1304" s="274"/>
      <c r="O1304" s="274"/>
      <c r="P1304" s="274"/>
      <c r="Q1304" s="274"/>
      <c r="R1304" s="274"/>
      <c r="S1304" s="274"/>
      <c r="T1304" s="274"/>
      <c r="U1304" s="274"/>
      <c r="V1304" s="274"/>
      <c r="W1304" s="274"/>
      <c r="X1304" s="274"/>
    </row>
    <row r="1305" spans="4:24" ht="15" x14ac:dyDescent="0.2">
      <c r="D1305" s="273"/>
      <c r="E1305" s="221"/>
      <c r="I1305" s="274"/>
      <c r="J1305" s="274"/>
      <c r="O1305" s="274"/>
      <c r="P1305" s="274"/>
      <c r="Q1305" s="274"/>
      <c r="R1305" s="274"/>
      <c r="S1305" s="274"/>
      <c r="T1305" s="274"/>
      <c r="U1305" s="274"/>
      <c r="V1305" s="274"/>
      <c r="W1305" s="274"/>
      <c r="X1305" s="274"/>
    </row>
    <row r="1306" spans="4:24" ht="15" x14ac:dyDescent="0.2">
      <c r="D1306" s="273"/>
      <c r="E1306" s="221"/>
      <c r="I1306" s="274"/>
      <c r="J1306" s="274"/>
      <c r="O1306" s="274"/>
      <c r="P1306" s="274"/>
      <c r="Q1306" s="274"/>
      <c r="R1306" s="274"/>
      <c r="S1306" s="274"/>
      <c r="T1306" s="274"/>
      <c r="U1306" s="274"/>
      <c r="V1306" s="274"/>
      <c r="W1306" s="274"/>
      <c r="X1306" s="274"/>
    </row>
    <row r="1307" spans="4:24" ht="15" x14ac:dyDescent="0.2">
      <c r="D1307" s="273"/>
      <c r="E1307" s="221"/>
      <c r="I1307" s="274"/>
      <c r="J1307" s="274"/>
      <c r="O1307" s="274"/>
      <c r="P1307" s="274"/>
      <c r="Q1307" s="274"/>
      <c r="R1307" s="274"/>
      <c r="S1307" s="274"/>
      <c r="T1307" s="274"/>
      <c r="U1307" s="274"/>
      <c r="V1307" s="274"/>
      <c r="W1307" s="274"/>
      <c r="X1307" s="274"/>
    </row>
    <row r="1308" spans="4:24" ht="15" x14ac:dyDescent="0.2">
      <c r="D1308" s="273"/>
      <c r="E1308" s="221"/>
      <c r="I1308" s="274"/>
      <c r="J1308" s="274"/>
      <c r="O1308" s="274"/>
      <c r="P1308" s="274"/>
      <c r="Q1308" s="274"/>
      <c r="R1308" s="274"/>
      <c r="S1308" s="274"/>
      <c r="T1308" s="274"/>
      <c r="U1308" s="274"/>
      <c r="V1308" s="274"/>
      <c r="W1308" s="274"/>
      <c r="X1308" s="274"/>
    </row>
    <row r="1309" spans="4:24" ht="15" x14ac:dyDescent="0.2">
      <c r="D1309" s="273"/>
      <c r="E1309" s="221"/>
      <c r="I1309" s="274"/>
      <c r="J1309" s="274"/>
      <c r="O1309" s="274"/>
      <c r="P1309" s="274"/>
      <c r="Q1309" s="274"/>
      <c r="R1309" s="274"/>
      <c r="S1309" s="274"/>
      <c r="T1309" s="274"/>
      <c r="U1309" s="274"/>
      <c r="V1309" s="274"/>
      <c r="W1309" s="274"/>
      <c r="X1309" s="274"/>
    </row>
    <row r="1310" spans="4:24" ht="15" x14ac:dyDescent="0.2">
      <c r="D1310" s="273"/>
      <c r="E1310" s="221"/>
      <c r="I1310" s="274"/>
      <c r="J1310" s="274"/>
      <c r="O1310" s="274"/>
      <c r="P1310" s="274"/>
      <c r="Q1310" s="274"/>
      <c r="R1310" s="274"/>
      <c r="S1310" s="274"/>
      <c r="T1310" s="274"/>
      <c r="U1310" s="274"/>
      <c r="V1310" s="274"/>
      <c r="W1310" s="274"/>
      <c r="X1310" s="274"/>
    </row>
    <row r="1311" spans="4:24" ht="15" x14ac:dyDescent="0.2">
      <c r="D1311" s="273"/>
      <c r="E1311" s="221"/>
      <c r="I1311" s="274"/>
      <c r="J1311" s="274"/>
      <c r="O1311" s="274"/>
      <c r="P1311" s="274"/>
      <c r="Q1311" s="274"/>
      <c r="R1311" s="274"/>
      <c r="S1311" s="274"/>
      <c r="T1311" s="274"/>
      <c r="U1311" s="274"/>
      <c r="V1311" s="274"/>
      <c r="W1311" s="274"/>
      <c r="X1311" s="274"/>
    </row>
    <row r="1312" spans="4:24" ht="15" x14ac:dyDescent="0.2">
      <c r="D1312" s="273"/>
      <c r="E1312" s="221"/>
      <c r="I1312" s="274"/>
      <c r="J1312" s="274"/>
      <c r="O1312" s="274"/>
      <c r="P1312" s="274"/>
      <c r="Q1312" s="274"/>
      <c r="R1312" s="274"/>
      <c r="S1312" s="274"/>
      <c r="T1312" s="274"/>
      <c r="U1312" s="274"/>
      <c r="V1312" s="274"/>
      <c r="W1312" s="274"/>
      <c r="X1312" s="274"/>
    </row>
    <row r="1313" spans="1:24" ht="15" x14ac:dyDescent="0.2">
      <c r="D1313" s="273"/>
      <c r="E1313" s="221"/>
      <c r="I1313" s="274"/>
      <c r="J1313" s="274"/>
      <c r="O1313" s="274"/>
      <c r="P1313" s="274"/>
      <c r="Q1313" s="274"/>
      <c r="R1313" s="274"/>
      <c r="S1313" s="274"/>
      <c r="T1313" s="274"/>
      <c r="U1313" s="274"/>
      <c r="V1313" s="274"/>
      <c r="W1313" s="274"/>
      <c r="X1313" s="274"/>
    </row>
    <row r="1314" spans="1:24" ht="15" x14ac:dyDescent="0.2">
      <c r="D1314" s="273"/>
      <c r="E1314" s="221"/>
      <c r="I1314" s="274"/>
      <c r="J1314" s="274"/>
      <c r="O1314" s="274"/>
      <c r="P1314" s="274"/>
      <c r="Q1314" s="274"/>
      <c r="R1314" s="274"/>
      <c r="S1314" s="274"/>
      <c r="T1314" s="274"/>
      <c r="U1314" s="274"/>
      <c r="V1314" s="274"/>
      <c r="W1314" s="274"/>
      <c r="X1314" s="274"/>
    </row>
    <row r="1315" spans="1:24" ht="15" x14ac:dyDescent="0.2">
      <c r="D1315" s="273"/>
      <c r="E1315" s="221"/>
      <c r="I1315" s="274"/>
      <c r="J1315" s="274"/>
      <c r="O1315" s="274"/>
      <c r="P1315" s="274"/>
      <c r="Q1315" s="274"/>
      <c r="R1315" s="274"/>
      <c r="S1315" s="274"/>
      <c r="T1315" s="274"/>
      <c r="U1315" s="274"/>
      <c r="V1315" s="274"/>
      <c r="W1315" s="274"/>
      <c r="X1315" s="274"/>
    </row>
    <row r="1316" spans="1:24" ht="15" x14ac:dyDescent="0.2">
      <c r="D1316" s="273"/>
      <c r="E1316" s="221"/>
      <c r="I1316" s="274"/>
      <c r="J1316" s="274"/>
      <c r="O1316" s="274"/>
      <c r="P1316" s="274"/>
      <c r="Q1316" s="274"/>
      <c r="R1316" s="274"/>
      <c r="S1316" s="274"/>
      <c r="T1316" s="274"/>
      <c r="U1316" s="274"/>
      <c r="V1316" s="274"/>
      <c r="W1316" s="274"/>
      <c r="X1316" s="274"/>
    </row>
    <row r="1317" spans="1:24" ht="15" x14ac:dyDescent="0.2">
      <c r="D1317" s="273"/>
      <c r="E1317" s="221"/>
      <c r="I1317" s="274"/>
      <c r="J1317" s="274"/>
      <c r="O1317" s="274"/>
      <c r="P1317" s="274"/>
      <c r="Q1317" s="274"/>
      <c r="R1317" s="274"/>
      <c r="S1317" s="274"/>
      <c r="T1317" s="274"/>
      <c r="U1317" s="274"/>
      <c r="V1317" s="274"/>
      <c r="W1317" s="274"/>
      <c r="X1317" s="274"/>
    </row>
    <row r="1318" spans="1:24" ht="15" x14ac:dyDescent="0.2">
      <c r="D1318" s="273"/>
      <c r="E1318" s="221"/>
      <c r="I1318" s="274"/>
      <c r="J1318" s="274"/>
      <c r="O1318" s="274"/>
      <c r="P1318" s="274"/>
      <c r="Q1318" s="274"/>
      <c r="R1318" s="274"/>
      <c r="S1318" s="274"/>
      <c r="T1318" s="274"/>
      <c r="U1318" s="274"/>
      <c r="V1318" s="274"/>
      <c r="W1318" s="274"/>
      <c r="X1318" s="274"/>
    </row>
    <row r="1319" spans="1:24" ht="15" x14ac:dyDescent="0.2">
      <c r="D1319" s="273"/>
      <c r="E1319" s="221"/>
      <c r="I1319" s="274"/>
      <c r="J1319" s="274"/>
      <c r="O1319" s="274"/>
      <c r="P1319" s="274"/>
      <c r="Q1319" s="274"/>
      <c r="R1319" s="274"/>
      <c r="S1319" s="274"/>
      <c r="T1319" s="274"/>
      <c r="U1319" s="274"/>
      <c r="V1319" s="274"/>
      <c r="W1319" s="274"/>
      <c r="X1319" s="274"/>
    </row>
    <row r="1320" spans="1:24" ht="15" x14ac:dyDescent="0.2">
      <c r="D1320" s="273"/>
      <c r="E1320" s="221"/>
      <c r="I1320" s="274"/>
      <c r="J1320" s="274"/>
      <c r="O1320" s="274"/>
      <c r="P1320" s="274"/>
      <c r="Q1320" s="274"/>
      <c r="R1320" s="274"/>
      <c r="S1320" s="274"/>
      <c r="T1320" s="274"/>
      <c r="U1320" s="274"/>
      <c r="V1320" s="274"/>
      <c r="W1320" s="274"/>
      <c r="X1320" s="274"/>
    </row>
    <row r="1321" spans="1:24" ht="15" x14ac:dyDescent="0.2">
      <c r="D1321" s="273"/>
      <c r="E1321" s="221"/>
      <c r="I1321" s="274"/>
      <c r="J1321" s="274"/>
      <c r="O1321" s="274"/>
      <c r="P1321" s="274"/>
      <c r="Q1321" s="274"/>
      <c r="R1321" s="274"/>
      <c r="S1321" s="274"/>
      <c r="T1321" s="274"/>
      <c r="U1321" s="274"/>
      <c r="V1321" s="274"/>
      <c r="W1321" s="274"/>
      <c r="X1321" s="274"/>
    </row>
    <row r="1322" spans="1:24" ht="15" x14ac:dyDescent="0.2">
      <c r="D1322" s="273"/>
      <c r="E1322" s="221"/>
      <c r="I1322" s="274"/>
      <c r="J1322" s="274"/>
      <c r="O1322" s="274"/>
      <c r="P1322" s="274"/>
      <c r="Q1322" s="274"/>
      <c r="R1322" s="274"/>
      <c r="S1322" s="274"/>
      <c r="T1322" s="274"/>
      <c r="U1322" s="274"/>
      <c r="V1322" s="274"/>
      <c r="W1322" s="274"/>
      <c r="X1322" s="274"/>
    </row>
    <row r="1323" spans="1:24" ht="15" x14ac:dyDescent="0.2">
      <c r="A1323" s="220"/>
      <c r="C1323" s="221"/>
      <c r="D1323" s="273"/>
      <c r="E1323" s="221"/>
      <c r="I1323" s="274"/>
      <c r="J1323" s="274"/>
      <c r="O1323" s="274"/>
      <c r="P1323" s="274"/>
      <c r="Q1323" s="274"/>
      <c r="R1323" s="274"/>
      <c r="S1323" s="274"/>
      <c r="T1323" s="274"/>
      <c r="U1323" s="274"/>
      <c r="V1323" s="274"/>
      <c r="W1323" s="274"/>
      <c r="X1323" s="274"/>
    </row>
    <row r="1324" spans="1:24" ht="15" x14ac:dyDescent="0.2">
      <c r="A1324" s="220"/>
      <c r="C1324" s="221"/>
      <c r="D1324" s="273"/>
      <c r="E1324" s="221"/>
      <c r="I1324" s="274"/>
      <c r="J1324" s="274"/>
      <c r="O1324" s="274"/>
      <c r="P1324" s="274"/>
      <c r="Q1324" s="274"/>
      <c r="R1324" s="274"/>
      <c r="S1324" s="274"/>
      <c r="T1324" s="274"/>
      <c r="U1324" s="274"/>
      <c r="V1324" s="274"/>
      <c r="W1324" s="274"/>
      <c r="X1324" s="274"/>
    </row>
    <row r="1325" spans="1:24" ht="15" x14ac:dyDescent="0.2">
      <c r="A1325" s="220"/>
      <c r="C1325" s="221"/>
      <c r="D1325" s="273"/>
      <c r="E1325" s="220"/>
      <c r="I1325" s="274"/>
      <c r="J1325" s="274"/>
      <c r="O1325" s="274"/>
      <c r="P1325" s="274"/>
      <c r="Q1325" s="274"/>
      <c r="R1325" s="274"/>
      <c r="S1325" s="274"/>
      <c r="T1325" s="274"/>
      <c r="U1325" s="274"/>
      <c r="V1325" s="274"/>
      <c r="W1325" s="274"/>
      <c r="X1325" s="274"/>
    </row>
    <row r="1326" spans="1:24" ht="15" x14ac:dyDescent="0.2">
      <c r="A1326" s="220"/>
      <c r="C1326" s="221"/>
      <c r="D1326" s="273"/>
      <c r="E1326" s="220"/>
      <c r="I1326" s="274"/>
      <c r="J1326" s="274"/>
      <c r="O1326" s="274"/>
      <c r="P1326" s="274"/>
      <c r="Q1326" s="274"/>
      <c r="R1326" s="274"/>
      <c r="S1326" s="274"/>
      <c r="T1326" s="274"/>
      <c r="U1326" s="274"/>
      <c r="V1326" s="274"/>
      <c r="W1326" s="274"/>
      <c r="X1326" s="274"/>
    </row>
    <row r="1327" spans="1:24" ht="15" x14ac:dyDescent="0.2">
      <c r="A1327" s="220"/>
      <c r="C1327" s="221"/>
      <c r="D1327" s="273"/>
      <c r="E1327" s="220"/>
      <c r="I1327" s="274"/>
      <c r="J1327" s="274"/>
      <c r="O1327" s="274"/>
      <c r="P1327" s="274"/>
      <c r="Q1327" s="274"/>
      <c r="R1327" s="274"/>
      <c r="S1327" s="274"/>
      <c r="T1327" s="274"/>
      <c r="U1327" s="274"/>
      <c r="V1327" s="274"/>
      <c r="W1327" s="274"/>
      <c r="X1327" s="274"/>
    </row>
    <row r="1328" spans="1:24" ht="15" x14ac:dyDescent="0.2">
      <c r="A1328" s="220"/>
      <c r="C1328" s="221"/>
      <c r="D1328" s="273"/>
      <c r="E1328" s="220"/>
      <c r="I1328" s="274"/>
      <c r="J1328" s="274"/>
      <c r="O1328" s="274"/>
      <c r="P1328" s="274"/>
      <c r="Q1328" s="274"/>
      <c r="R1328" s="274"/>
      <c r="S1328" s="274"/>
      <c r="T1328" s="274"/>
      <c r="U1328" s="274"/>
      <c r="V1328" s="274"/>
      <c r="W1328" s="274"/>
      <c r="X1328" s="274"/>
    </row>
    <row r="1329" spans="1:24" ht="15" x14ac:dyDescent="0.2">
      <c r="A1329" s="220"/>
      <c r="C1329" s="221"/>
      <c r="D1329" s="273"/>
      <c r="E1329" s="220"/>
      <c r="I1329" s="274"/>
      <c r="J1329" s="274"/>
      <c r="O1329" s="274"/>
      <c r="P1329" s="274"/>
      <c r="Q1329" s="274"/>
      <c r="R1329" s="274"/>
      <c r="S1329" s="274"/>
      <c r="T1329" s="274"/>
      <c r="U1329" s="274"/>
      <c r="V1329" s="274"/>
      <c r="W1329" s="274"/>
      <c r="X1329" s="274"/>
    </row>
    <row r="1330" spans="1:24" ht="15" x14ac:dyDescent="0.2">
      <c r="A1330" s="220"/>
      <c r="C1330" s="221"/>
      <c r="D1330" s="273"/>
      <c r="E1330" s="220"/>
      <c r="I1330" s="274"/>
      <c r="J1330" s="274"/>
      <c r="O1330" s="274"/>
      <c r="P1330" s="274"/>
      <c r="Q1330" s="274"/>
      <c r="R1330" s="274"/>
      <c r="S1330" s="274"/>
      <c r="T1330" s="274"/>
      <c r="U1330" s="274"/>
      <c r="V1330" s="274"/>
      <c r="W1330" s="274"/>
      <c r="X1330" s="274"/>
    </row>
    <row r="1331" spans="1:24" ht="15" x14ac:dyDescent="0.2">
      <c r="A1331" s="220"/>
      <c r="C1331" s="221"/>
      <c r="D1331" s="273"/>
      <c r="E1331" s="220"/>
      <c r="I1331" s="274"/>
      <c r="J1331" s="274"/>
      <c r="O1331" s="274"/>
      <c r="P1331" s="274"/>
      <c r="Q1331" s="274"/>
      <c r="R1331" s="274"/>
      <c r="S1331" s="274"/>
      <c r="T1331" s="274"/>
      <c r="U1331" s="274"/>
      <c r="V1331" s="274"/>
      <c r="W1331" s="274"/>
      <c r="X1331" s="274"/>
    </row>
    <row r="1332" spans="1:24" ht="15" x14ac:dyDescent="0.2">
      <c r="D1332" s="273"/>
      <c r="E1332" s="221"/>
      <c r="I1332" s="274"/>
      <c r="J1332" s="274"/>
      <c r="O1332" s="274"/>
      <c r="P1332" s="274"/>
      <c r="Q1332" s="274"/>
      <c r="R1332" s="274"/>
      <c r="S1332" s="274"/>
      <c r="T1332" s="274"/>
      <c r="U1332" s="274"/>
      <c r="V1332" s="274"/>
      <c r="W1332" s="274"/>
      <c r="X1332" s="274"/>
    </row>
    <row r="1333" spans="1:24" ht="15" x14ac:dyDescent="0.2">
      <c r="D1333" s="273"/>
      <c r="E1333" s="221"/>
      <c r="I1333" s="274"/>
      <c r="J1333" s="274"/>
      <c r="O1333" s="274"/>
      <c r="P1333" s="274"/>
      <c r="Q1333" s="274"/>
      <c r="R1333" s="274"/>
      <c r="S1333" s="274"/>
      <c r="T1333" s="274"/>
      <c r="U1333" s="274"/>
      <c r="V1333" s="274"/>
      <c r="W1333" s="274"/>
      <c r="X1333" s="274"/>
    </row>
    <row r="1334" spans="1:24" ht="15" x14ac:dyDescent="0.2">
      <c r="A1334" s="220"/>
      <c r="B1334" s="221"/>
      <c r="C1334" s="221"/>
      <c r="D1334" s="273"/>
      <c r="E1334" s="221"/>
      <c r="I1334" s="274"/>
      <c r="J1334" s="274"/>
      <c r="W1334" s="274"/>
      <c r="X1334" s="274"/>
    </row>
    <row r="1335" spans="1:24" ht="15" x14ac:dyDescent="0.2">
      <c r="A1335" s="220"/>
      <c r="B1335" s="221"/>
      <c r="C1335" s="221"/>
      <c r="D1335" s="273"/>
      <c r="E1335" s="220"/>
      <c r="I1335" s="274"/>
      <c r="J1335" s="274"/>
      <c r="W1335" s="274"/>
      <c r="X1335" s="274"/>
    </row>
    <row r="1336" spans="1:24" ht="15" x14ac:dyDescent="0.2">
      <c r="D1336" s="273"/>
      <c r="E1336" s="221"/>
      <c r="I1336" s="274"/>
      <c r="J1336" s="274"/>
      <c r="O1336" s="274"/>
      <c r="P1336" s="274"/>
      <c r="Q1336" s="274"/>
      <c r="R1336" s="274"/>
      <c r="S1336" s="274"/>
      <c r="T1336" s="274"/>
      <c r="U1336" s="274"/>
      <c r="V1336" s="274"/>
      <c r="W1336" s="274"/>
      <c r="X1336" s="274"/>
    </row>
    <row r="1337" spans="1:24" x14ac:dyDescent="0.2">
      <c r="B1337" s="221"/>
      <c r="E1337" s="221"/>
      <c r="I1337" s="274"/>
      <c r="J1337" s="274"/>
      <c r="O1337" s="274"/>
      <c r="P1337" s="274"/>
      <c r="Q1337" s="274"/>
      <c r="R1337" s="274"/>
      <c r="S1337" s="274"/>
      <c r="T1337" s="274"/>
      <c r="U1337" s="274"/>
      <c r="W1337" s="274"/>
      <c r="X1337" s="274"/>
    </row>
    <row r="1338" spans="1:24" x14ac:dyDescent="0.2">
      <c r="B1338" s="221"/>
      <c r="E1338" s="221"/>
      <c r="I1338" s="274"/>
      <c r="J1338" s="274"/>
      <c r="O1338" s="274"/>
      <c r="P1338" s="274"/>
      <c r="Q1338" s="274"/>
      <c r="R1338" s="274"/>
      <c r="S1338" s="274"/>
      <c r="T1338" s="274"/>
      <c r="U1338" s="274"/>
      <c r="W1338" s="274"/>
      <c r="X1338" s="274"/>
    </row>
    <row r="1339" spans="1:24" x14ac:dyDescent="0.2">
      <c r="B1339" s="221"/>
      <c r="E1339" s="221"/>
      <c r="I1339" s="274"/>
      <c r="J1339" s="274"/>
      <c r="O1339" s="274"/>
      <c r="P1339" s="274"/>
      <c r="Q1339" s="274"/>
      <c r="R1339" s="274"/>
      <c r="S1339" s="274"/>
      <c r="T1339" s="274"/>
      <c r="U1339" s="274"/>
      <c r="W1339" s="274"/>
      <c r="X1339" s="274"/>
    </row>
    <row r="1340" spans="1:24" x14ac:dyDescent="0.2">
      <c r="B1340" s="221"/>
      <c r="E1340" s="221"/>
      <c r="I1340" s="274"/>
      <c r="J1340" s="274"/>
      <c r="O1340" s="274"/>
      <c r="P1340" s="274"/>
      <c r="Q1340" s="274"/>
      <c r="R1340" s="274"/>
      <c r="S1340" s="274"/>
      <c r="T1340" s="274"/>
      <c r="U1340" s="274"/>
      <c r="W1340" s="274"/>
      <c r="X1340" s="274"/>
    </row>
    <row r="1341" spans="1:24" ht="15" x14ac:dyDescent="0.2">
      <c r="A1341" s="220"/>
      <c r="D1341" s="273"/>
      <c r="I1341" s="274"/>
      <c r="J1341" s="274"/>
      <c r="O1341" s="274"/>
      <c r="P1341" s="274"/>
      <c r="Q1341" s="274"/>
      <c r="R1341" s="274"/>
      <c r="S1341" s="274"/>
      <c r="T1341" s="274"/>
      <c r="U1341" s="274"/>
      <c r="W1341" s="274"/>
      <c r="X1341" s="274"/>
    </row>
    <row r="1342" spans="1:24" ht="15" x14ac:dyDescent="0.2">
      <c r="A1342" s="220"/>
      <c r="D1342" s="273"/>
      <c r="I1342" s="274"/>
      <c r="J1342" s="274"/>
      <c r="O1342" s="274"/>
      <c r="P1342" s="274"/>
      <c r="Q1342" s="274"/>
      <c r="R1342" s="274"/>
      <c r="S1342" s="274"/>
      <c r="T1342" s="274"/>
      <c r="U1342" s="274"/>
      <c r="W1342" s="274"/>
      <c r="X1342" s="274"/>
    </row>
    <row r="1343" spans="1:24" ht="15" x14ac:dyDescent="0.2">
      <c r="C1343" s="220"/>
      <c r="D1343" s="273"/>
      <c r="I1343" s="274"/>
      <c r="J1343" s="274"/>
      <c r="O1343" s="274"/>
      <c r="P1343" s="274"/>
      <c r="Q1343" s="274"/>
      <c r="R1343" s="274"/>
      <c r="S1343" s="274"/>
      <c r="T1343" s="274"/>
      <c r="U1343" s="274"/>
      <c r="V1343" s="274"/>
      <c r="W1343" s="274"/>
      <c r="X1343" s="274"/>
    </row>
    <row r="1344" spans="1:24" x14ac:dyDescent="0.2">
      <c r="C1344" s="220"/>
      <c r="D1344" s="220"/>
      <c r="E1344" s="220"/>
      <c r="O1344" s="274"/>
      <c r="P1344" s="274"/>
      <c r="Q1344" s="274"/>
      <c r="R1344" s="274"/>
      <c r="S1344" s="274"/>
      <c r="T1344" s="274"/>
      <c r="U1344" s="274"/>
      <c r="W1344" s="274"/>
      <c r="X1344" s="274"/>
    </row>
    <row r="1345" spans="1:24" ht="15" x14ac:dyDescent="0.2">
      <c r="D1345" s="273"/>
      <c r="I1345" s="274"/>
      <c r="J1345" s="274"/>
      <c r="O1345" s="274"/>
      <c r="P1345" s="274"/>
      <c r="Q1345" s="274"/>
      <c r="R1345" s="274"/>
      <c r="S1345" s="274"/>
      <c r="T1345" s="274"/>
      <c r="U1345" s="274"/>
      <c r="V1345" s="274"/>
      <c r="W1345" s="274"/>
      <c r="X1345" s="274"/>
    </row>
    <row r="1346" spans="1:24" ht="15" x14ac:dyDescent="0.2">
      <c r="D1346" s="273"/>
      <c r="I1346" s="274"/>
      <c r="J1346" s="274"/>
      <c r="O1346" s="274"/>
      <c r="P1346" s="274"/>
      <c r="Q1346" s="274"/>
      <c r="R1346" s="274"/>
      <c r="S1346" s="274"/>
      <c r="T1346" s="274"/>
      <c r="U1346" s="274"/>
      <c r="V1346" s="274"/>
      <c r="W1346" s="274"/>
      <c r="X1346" s="274"/>
    </row>
    <row r="1347" spans="1:24" ht="15" x14ac:dyDescent="0.2">
      <c r="D1347" s="273"/>
      <c r="I1347" s="274"/>
      <c r="J1347" s="274"/>
      <c r="O1347" s="274"/>
      <c r="P1347" s="274"/>
      <c r="Q1347" s="274"/>
      <c r="R1347" s="274"/>
      <c r="S1347" s="274"/>
      <c r="T1347" s="274"/>
      <c r="U1347" s="274"/>
      <c r="V1347" s="274"/>
      <c r="W1347" s="274"/>
      <c r="X1347" s="274"/>
    </row>
    <row r="1348" spans="1:24" ht="15" x14ac:dyDescent="0.2">
      <c r="D1348" s="273"/>
      <c r="I1348" s="274"/>
      <c r="J1348" s="274"/>
      <c r="O1348" s="274"/>
      <c r="P1348" s="274"/>
      <c r="Q1348" s="274"/>
      <c r="R1348" s="274"/>
      <c r="S1348" s="274"/>
      <c r="T1348" s="274"/>
      <c r="U1348" s="274"/>
      <c r="V1348" s="274"/>
      <c r="W1348" s="274"/>
      <c r="X1348" s="274"/>
    </row>
    <row r="1349" spans="1:24" ht="15" x14ac:dyDescent="0.2">
      <c r="D1349" s="273"/>
      <c r="I1349" s="274"/>
      <c r="J1349" s="274"/>
      <c r="O1349" s="274"/>
      <c r="P1349" s="274"/>
      <c r="Q1349" s="274"/>
      <c r="R1349" s="274"/>
      <c r="S1349" s="274"/>
      <c r="T1349" s="274"/>
      <c r="U1349" s="274"/>
      <c r="V1349" s="274"/>
      <c r="W1349" s="274"/>
      <c r="X1349" s="274"/>
    </row>
    <row r="1350" spans="1:24" ht="15" x14ac:dyDescent="0.2">
      <c r="D1350" s="273"/>
      <c r="I1350" s="274"/>
      <c r="J1350" s="274"/>
      <c r="O1350" s="274"/>
      <c r="P1350" s="274"/>
      <c r="Q1350" s="274"/>
      <c r="R1350" s="274"/>
      <c r="S1350" s="274"/>
      <c r="T1350" s="274"/>
      <c r="U1350" s="274"/>
      <c r="V1350" s="274"/>
      <c r="W1350" s="274"/>
      <c r="X1350" s="274"/>
    </row>
    <row r="1351" spans="1:24" ht="15" x14ac:dyDescent="0.2">
      <c r="D1351" s="273"/>
      <c r="I1351" s="274"/>
      <c r="J1351" s="274"/>
      <c r="O1351" s="274"/>
      <c r="P1351" s="274"/>
      <c r="Q1351" s="274"/>
      <c r="R1351" s="274"/>
      <c r="S1351" s="274"/>
      <c r="T1351" s="274"/>
      <c r="U1351" s="274"/>
      <c r="V1351" s="274"/>
      <c r="W1351" s="274"/>
      <c r="X1351" s="274"/>
    </row>
    <row r="1352" spans="1:24" ht="15" x14ac:dyDescent="0.2">
      <c r="D1352" s="273"/>
      <c r="I1352" s="274"/>
      <c r="J1352" s="274"/>
      <c r="O1352" s="274"/>
      <c r="P1352" s="274"/>
      <c r="Q1352" s="274"/>
      <c r="R1352" s="274"/>
      <c r="S1352" s="274"/>
      <c r="T1352" s="274"/>
      <c r="U1352" s="274"/>
      <c r="V1352" s="274"/>
      <c r="W1352" s="274"/>
      <c r="X1352" s="274"/>
    </row>
    <row r="1353" spans="1:24" ht="15" x14ac:dyDescent="0.2">
      <c r="D1353" s="273"/>
      <c r="I1353" s="274"/>
      <c r="J1353" s="274"/>
      <c r="O1353" s="274"/>
      <c r="P1353" s="274"/>
      <c r="Q1353" s="274"/>
      <c r="R1353" s="274"/>
      <c r="S1353" s="274"/>
      <c r="T1353" s="274"/>
      <c r="U1353" s="274"/>
      <c r="V1353" s="274"/>
      <c r="W1353" s="274"/>
      <c r="X1353" s="274"/>
    </row>
    <row r="1354" spans="1:24" ht="15" x14ac:dyDescent="0.2">
      <c r="D1354" s="273"/>
      <c r="I1354" s="274"/>
      <c r="J1354" s="274"/>
      <c r="O1354" s="274"/>
      <c r="P1354" s="274"/>
      <c r="Q1354" s="274"/>
      <c r="R1354" s="274"/>
      <c r="S1354" s="274"/>
      <c r="T1354" s="274"/>
      <c r="U1354" s="274"/>
      <c r="V1354" s="274"/>
      <c r="W1354" s="274"/>
      <c r="X1354" s="274"/>
    </row>
    <row r="1355" spans="1:24" ht="15" x14ac:dyDescent="0.2">
      <c r="A1355" s="221"/>
      <c r="C1355" s="221"/>
      <c r="D1355" s="273"/>
      <c r="E1355" s="221"/>
      <c r="I1355" s="274"/>
      <c r="J1355" s="274"/>
      <c r="O1355" s="274"/>
      <c r="P1355" s="274"/>
      <c r="Q1355" s="274"/>
      <c r="R1355" s="274"/>
      <c r="S1355" s="274"/>
      <c r="T1355" s="274"/>
      <c r="U1355" s="274"/>
      <c r="V1355" s="274"/>
      <c r="W1355" s="274"/>
      <c r="X1355" s="274"/>
    </row>
    <row r="1356" spans="1:24" ht="15" x14ac:dyDescent="0.2">
      <c r="D1356" s="273"/>
      <c r="I1356" s="274"/>
      <c r="J1356" s="274"/>
      <c r="O1356" s="274"/>
      <c r="P1356" s="274"/>
      <c r="Q1356" s="274"/>
      <c r="R1356" s="274"/>
      <c r="S1356" s="274"/>
      <c r="T1356" s="274"/>
      <c r="U1356" s="274"/>
      <c r="V1356" s="274"/>
      <c r="W1356" s="274"/>
      <c r="X1356" s="274"/>
    </row>
    <row r="1357" spans="1:24" ht="15" x14ac:dyDescent="0.2">
      <c r="D1357" s="273"/>
      <c r="I1357" s="274"/>
      <c r="J1357" s="274"/>
      <c r="O1357" s="274"/>
      <c r="P1357" s="274"/>
      <c r="Q1357" s="274"/>
      <c r="R1357" s="274"/>
      <c r="S1357" s="274"/>
      <c r="T1357" s="274"/>
      <c r="U1357" s="274"/>
      <c r="V1357" s="274"/>
      <c r="W1357" s="274"/>
      <c r="X1357" s="274"/>
    </row>
    <row r="1358" spans="1:24" ht="15" x14ac:dyDescent="0.2">
      <c r="D1358" s="273"/>
      <c r="I1358" s="274"/>
      <c r="J1358" s="274"/>
      <c r="O1358" s="274"/>
      <c r="P1358" s="274"/>
      <c r="Q1358" s="274"/>
      <c r="R1358" s="274"/>
      <c r="S1358" s="274"/>
      <c r="T1358" s="274"/>
      <c r="U1358" s="274"/>
      <c r="V1358" s="274"/>
      <c r="W1358" s="274"/>
      <c r="X1358" s="274"/>
    </row>
    <row r="1359" spans="1:24" ht="15" x14ac:dyDescent="0.2">
      <c r="D1359" s="273"/>
      <c r="I1359" s="274"/>
      <c r="J1359" s="274"/>
      <c r="O1359" s="274"/>
      <c r="P1359" s="274"/>
      <c r="Q1359" s="274"/>
      <c r="R1359" s="274"/>
      <c r="S1359" s="274"/>
      <c r="T1359" s="274"/>
      <c r="U1359" s="274"/>
      <c r="V1359" s="274"/>
      <c r="W1359" s="274"/>
      <c r="X1359" s="274"/>
    </row>
    <row r="1360" spans="1:24" ht="15" x14ac:dyDescent="0.2">
      <c r="D1360" s="273"/>
      <c r="I1360" s="274"/>
      <c r="J1360" s="274"/>
      <c r="O1360" s="274"/>
      <c r="P1360" s="274"/>
      <c r="Q1360" s="274"/>
      <c r="R1360" s="274"/>
      <c r="S1360" s="274"/>
      <c r="T1360" s="274"/>
      <c r="U1360" s="274"/>
      <c r="V1360" s="274"/>
      <c r="W1360" s="274"/>
      <c r="X1360" s="274"/>
    </row>
    <row r="1361" spans="1:24" ht="15" x14ac:dyDescent="0.2">
      <c r="D1361" s="273"/>
      <c r="I1361" s="274"/>
      <c r="J1361" s="274"/>
      <c r="O1361" s="274"/>
      <c r="P1361" s="274"/>
      <c r="Q1361" s="274"/>
      <c r="R1361" s="274"/>
      <c r="S1361" s="274"/>
      <c r="T1361" s="274"/>
      <c r="U1361" s="274"/>
      <c r="V1361" s="274"/>
      <c r="W1361" s="274"/>
      <c r="X1361" s="274"/>
    </row>
    <row r="1362" spans="1:24" ht="15" x14ac:dyDescent="0.2">
      <c r="D1362" s="273"/>
      <c r="I1362" s="274"/>
      <c r="J1362" s="274"/>
      <c r="O1362" s="274"/>
      <c r="P1362" s="274"/>
      <c r="Q1362" s="274"/>
      <c r="R1362" s="274"/>
      <c r="S1362" s="274"/>
      <c r="T1362" s="274"/>
      <c r="U1362" s="274"/>
      <c r="V1362" s="274"/>
      <c r="W1362" s="274"/>
      <c r="X1362" s="274"/>
    </row>
    <row r="1363" spans="1:24" ht="15" x14ac:dyDescent="0.2">
      <c r="D1363" s="273"/>
      <c r="I1363" s="274"/>
      <c r="J1363" s="274"/>
      <c r="O1363" s="274"/>
      <c r="P1363" s="274"/>
      <c r="Q1363" s="274"/>
      <c r="R1363" s="274"/>
      <c r="S1363" s="274"/>
      <c r="T1363" s="274"/>
      <c r="U1363" s="274"/>
      <c r="V1363" s="274"/>
      <c r="W1363" s="274"/>
      <c r="X1363" s="274"/>
    </row>
    <row r="1364" spans="1:24" ht="15" x14ac:dyDescent="0.2">
      <c r="D1364" s="273"/>
      <c r="I1364" s="274"/>
      <c r="J1364" s="274"/>
      <c r="O1364" s="274"/>
      <c r="P1364" s="274"/>
      <c r="Q1364" s="274"/>
      <c r="R1364" s="274"/>
      <c r="S1364" s="274"/>
      <c r="T1364" s="274"/>
      <c r="U1364" s="274"/>
      <c r="V1364" s="274"/>
      <c r="W1364" s="274"/>
      <c r="X1364" s="274"/>
    </row>
    <row r="1365" spans="1:24" ht="15" x14ac:dyDescent="0.2">
      <c r="D1365" s="273"/>
      <c r="I1365" s="274"/>
      <c r="J1365" s="274"/>
      <c r="O1365" s="274"/>
      <c r="P1365" s="274"/>
      <c r="Q1365" s="274"/>
      <c r="R1365" s="274"/>
      <c r="S1365" s="274"/>
      <c r="T1365" s="274"/>
      <c r="U1365" s="274"/>
      <c r="V1365" s="274"/>
      <c r="W1365" s="274"/>
      <c r="X1365" s="274"/>
    </row>
    <row r="1366" spans="1:24" ht="15" x14ac:dyDescent="0.2">
      <c r="D1366" s="273"/>
      <c r="I1366" s="274"/>
      <c r="J1366" s="274"/>
      <c r="O1366" s="274"/>
      <c r="P1366" s="274"/>
      <c r="Q1366" s="274"/>
      <c r="R1366" s="274"/>
      <c r="S1366" s="274"/>
      <c r="T1366" s="274"/>
      <c r="U1366" s="274"/>
      <c r="V1366" s="274"/>
      <c r="W1366" s="274"/>
      <c r="X1366" s="274"/>
    </row>
    <row r="1367" spans="1:24" ht="15" x14ac:dyDescent="0.2">
      <c r="D1367" s="273"/>
      <c r="I1367" s="274"/>
      <c r="J1367" s="274"/>
      <c r="O1367" s="274"/>
      <c r="P1367" s="274"/>
      <c r="Q1367" s="274"/>
      <c r="R1367" s="274"/>
      <c r="S1367" s="274"/>
      <c r="T1367" s="274"/>
      <c r="U1367" s="274"/>
      <c r="V1367" s="274"/>
      <c r="W1367" s="274"/>
      <c r="X1367" s="274"/>
    </row>
    <row r="1368" spans="1:24" ht="15" x14ac:dyDescent="0.2">
      <c r="D1368" s="273"/>
      <c r="I1368" s="274"/>
      <c r="J1368" s="274"/>
      <c r="O1368" s="274"/>
      <c r="P1368" s="274"/>
      <c r="Q1368" s="274"/>
      <c r="R1368" s="274"/>
      <c r="S1368" s="274"/>
      <c r="T1368" s="274"/>
      <c r="U1368" s="274"/>
      <c r="V1368" s="274"/>
      <c r="W1368" s="274"/>
      <c r="X1368" s="274"/>
    </row>
    <row r="1369" spans="1:24" ht="15" x14ac:dyDescent="0.2">
      <c r="A1369" s="220"/>
      <c r="C1369" s="221"/>
      <c r="D1369" s="273"/>
      <c r="E1369" s="221"/>
      <c r="I1369" s="274"/>
      <c r="J1369" s="274"/>
      <c r="O1369" s="274"/>
      <c r="P1369" s="274"/>
      <c r="Q1369" s="274"/>
      <c r="R1369" s="274"/>
      <c r="S1369" s="274"/>
      <c r="T1369" s="274"/>
      <c r="U1369" s="274"/>
      <c r="V1369" s="274"/>
      <c r="W1369" s="274"/>
      <c r="X1369" s="274"/>
    </row>
    <row r="1370" spans="1:24" ht="15" x14ac:dyDescent="0.2">
      <c r="A1370" s="220"/>
      <c r="C1370" s="221"/>
      <c r="D1370" s="273"/>
      <c r="E1370" s="221"/>
      <c r="I1370" s="274"/>
      <c r="J1370" s="274"/>
      <c r="O1370" s="274"/>
      <c r="P1370" s="274"/>
      <c r="Q1370" s="274"/>
      <c r="R1370" s="274"/>
      <c r="S1370" s="274"/>
      <c r="T1370" s="274"/>
      <c r="U1370" s="274"/>
      <c r="V1370" s="274"/>
      <c r="W1370" s="274"/>
      <c r="X1370" s="274"/>
    </row>
    <row r="1371" spans="1:24" ht="15" x14ac:dyDescent="0.2">
      <c r="A1371" s="220"/>
      <c r="C1371" s="221"/>
      <c r="D1371" s="273"/>
      <c r="E1371" s="220"/>
      <c r="I1371" s="274"/>
      <c r="J1371" s="274"/>
      <c r="O1371" s="274"/>
      <c r="P1371" s="274"/>
      <c r="Q1371" s="274"/>
      <c r="R1371" s="274"/>
      <c r="S1371" s="274"/>
      <c r="T1371" s="274"/>
      <c r="U1371" s="274"/>
      <c r="V1371" s="274"/>
      <c r="W1371" s="274"/>
      <c r="X1371" s="274"/>
    </row>
    <row r="1372" spans="1:24" ht="15" x14ac:dyDescent="0.2">
      <c r="A1372" s="220"/>
      <c r="C1372" s="221"/>
      <c r="D1372" s="273"/>
      <c r="E1372" s="220"/>
      <c r="I1372" s="274"/>
      <c r="J1372" s="274"/>
      <c r="O1372" s="274"/>
      <c r="P1372" s="274"/>
      <c r="Q1372" s="274"/>
      <c r="R1372" s="274"/>
      <c r="S1372" s="274"/>
      <c r="T1372" s="274"/>
      <c r="U1372" s="274"/>
      <c r="V1372" s="274"/>
      <c r="W1372" s="274"/>
      <c r="X1372" s="274"/>
    </row>
    <row r="1373" spans="1:24" ht="15" x14ac:dyDescent="0.2">
      <c r="A1373" s="220"/>
      <c r="C1373" s="221"/>
      <c r="D1373" s="273"/>
      <c r="E1373" s="220"/>
      <c r="I1373" s="274"/>
      <c r="J1373" s="274"/>
      <c r="O1373" s="274"/>
      <c r="P1373" s="274"/>
      <c r="Q1373" s="274"/>
      <c r="R1373" s="274"/>
      <c r="S1373" s="274"/>
      <c r="T1373" s="274"/>
      <c r="U1373" s="274"/>
      <c r="V1373" s="274"/>
      <c r="W1373" s="274"/>
      <c r="X1373" s="274"/>
    </row>
    <row r="1374" spans="1:24" ht="15" x14ac:dyDescent="0.2">
      <c r="A1374" s="220"/>
      <c r="C1374" s="221"/>
      <c r="D1374" s="273"/>
      <c r="E1374" s="220"/>
      <c r="I1374" s="274"/>
      <c r="J1374" s="274"/>
      <c r="O1374" s="274"/>
      <c r="P1374" s="274"/>
      <c r="Q1374" s="274"/>
      <c r="R1374" s="274"/>
      <c r="S1374" s="274"/>
      <c r="T1374" s="274"/>
      <c r="U1374" s="274"/>
      <c r="V1374" s="274"/>
      <c r="W1374" s="274"/>
      <c r="X1374" s="274"/>
    </row>
    <row r="1375" spans="1:24" ht="15" x14ac:dyDescent="0.2">
      <c r="A1375" s="220"/>
      <c r="C1375" s="221"/>
      <c r="D1375" s="273"/>
      <c r="E1375" s="220"/>
      <c r="I1375" s="274"/>
      <c r="J1375" s="274"/>
      <c r="O1375" s="274"/>
      <c r="P1375" s="274"/>
      <c r="Q1375" s="274"/>
      <c r="R1375" s="274"/>
      <c r="S1375" s="274"/>
      <c r="T1375" s="274"/>
      <c r="U1375" s="274"/>
      <c r="V1375" s="274"/>
      <c r="W1375" s="274"/>
      <c r="X1375" s="274"/>
    </row>
    <row r="1376" spans="1:24" ht="15" x14ac:dyDescent="0.2">
      <c r="A1376" s="220"/>
      <c r="C1376" s="221"/>
      <c r="D1376" s="273"/>
      <c r="E1376" s="220"/>
      <c r="I1376" s="274"/>
      <c r="J1376" s="274"/>
      <c r="O1376" s="274"/>
      <c r="P1376" s="274"/>
      <c r="Q1376" s="274"/>
      <c r="R1376" s="274"/>
      <c r="S1376" s="274"/>
      <c r="T1376" s="274"/>
      <c r="U1376" s="274"/>
      <c r="V1376" s="274"/>
      <c r="W1376" s="274"/>
      <c r="X1376" s="274"/>
    </row>
    <row r="1377" spans="1:24" ht="15" x14ac:dyDescent="0.2">
      <c r="A1377" s="220"/>
      <c r="C1377" s="221"/>
      <c r="D1377" s="273"/>
      <c r="E1377" s="220"/>
      <c r="I1377" s="274"/>
      <c r="J1377" s="274"/>
      <c r="O1377" s="274"/>
      <c r="P1377" s="274"/>
      <c r="Q1377" s="274"/>
      <c r="R1377" s="274"/>
      <c r="S1377" s="274"/>
      <c r="T1377" s="274"/>
      <c r="U1377" s="274"/>
      <c r="V1377" s="274"/>
      <c r="W1377" s="274"/>
      <c r="X1377" s="274"/>
    </row>
    <row r="1378" spans="1:24" ht="15" x14ac:dyDescent="0.2">
      <c r="D1378" s="273"/>
      <c r="I1378" s="274"/>
      <c r="J1378" s="274"/>
      <c r="O1378" s="274"/>
      <c r="P1378" s="274"/>
      <c r="Q1378" s="274"/>
      <c r="R1378" s="274"/>
      <c r="S1378" s="274"/>
      <c r="T1378" s="274"/>
      <c r="U1378" s="274"/>
      <c r="V1378" s="274"/>
      <c r="W1378" s="274"/>
      <c r="X1378" s="274"/>
    </row>
    <row r="1379" spans="1:24" ht="15" x14ac:dyDescent="0.2">
      <c r="D1379" s="273"/>
      <c r="I1379" s="274"/>
      <c r="J1379" s="274"/>
      <c r="O1379" s="274"/>
      <c r="P1379" s="274"/>
      <c r="Q1379" s="274"/>
      <c r="R1379" s="274"/>
      <c r="S1379" s="274"/>
      <c r="T1379" s="274"/>
      <c r="U1379" s="274"/>
      <c r="V1379" s="274"/>
      <c r="W1379" s="274"/>
      <c r="X1379" s="274"/>
    </row>
    <row r="1380" spans="1:24" ht="15" x14ac:dyDescent="0.2">
      <c r="D1380" s="273"/>
      <c r="I1380" s="274"/>
      <c r="J1380" s="274"/>
      <c r="O1380" s="274"/>
      <c r="P1380" s="274"/>
      <c r="Q1380" s="274"/>
      <c r="R1380" s="274"/>
      <c r="S1380" s="274"/>
      <c r="T1380" s="274"/>
      <c r="U1380" s="274"/>
      <c r="V1380" s="274"/>
      <c r="W1380" s="274"/>
      <c r="X1380" s="274"/>
    </row>
    <row r="1381" spans="1:24" ht="15" x14ac:dyDescent="0.2">
      <c r="D1381" s="273"/>
      <c r="I1381" s="274"/>
      <c r="J1381" s="274"/>
      <c r="O1381" s="274"/>
      <c r="P1381" s="274"/>
      <c r="Q1381" s="274"/>
      <c r="R1381" s="274"/>
      <c r="S1381" s="274"/>
      <c r="T1381" s="274"/>
      <c r="U1381" s="274"/>
      <c r="V1381" s="274"/>
      <c r="W1381" s="274"/>
      <c r="X1381" s="274"/>
    </row>
    <row r="1382" spans="1:24" ht="15" x14ac:dyDescent="0.2">
      <c r="A1382" s="220"/>
      <c r="B1382" s="221"/>
      <c r="C1382" s="221"/>
      <c r="D1382" s="273"/>
      <c r="E1382" s="221"/>
      <c r="I1382" s="274"/>
      <c r="J1382" s="274"/>
      <c r="W1382" s="274"/>
      <c r="X1382" s="274"/>
    </row>
    <row r="1383" spans="1:24" ht="15" x14ac:dyDescent="0.2">
      <c r="A1383" s="220"/>
      <c r="B1383" s="221"/>
      <c r="C1383" s="221"/>
      <c r="D1383" s="273"/>
      <c r="E1383" s="220"/>
      <c r="I1383" s="274"/>
      <c r="J1383" s="274"/>
      <c r="W1383" s="274"/>
      <c r="X1383" s="274"/>
    </row>
    <row r="1384" spans="1:24" ht="15" x14ac:dyDescent="0.2">
      <c r="A1384" s="220"/>
      <c r="B1384" s="220"/>
      <c r="C1384" s="220"/>
      <c r="D1384" s="273"/>
      <c r="E1384" s="220"/>
      <c r="I1384" s="274"/>
      <c r="J1384" s="274"/>
      <c r="W1384" s="274"/>
      <c r="X1384" s="274"/>
    </row>
    <row r="1385" spans="1:24" ht="15" x14ac:dyDescent="0.2">
      <c r="D1385" s="273"/>
      <c r="I1385" s="274"/>
      <c r="J1385" s="274"/>
      <c r="O1385" s="274"/>
      <c r="P1385" s="274"/>
      <c r="Q1385" s="274"/>
      <c r="R1385" s="274"/>
      <c r="S1385" s="274"/>
      <c r="T1385" s="274"/>
      <c r="U1385" s="274"/>
      <c r="V1385" s="274"/>
      <c r="W1385" s="274"/>
      <c r="X1385" s="274"/>
    </row>
    <row r="1386" spans="1:24" ht="15" x14ac:dyDescent="0.2">
      <c r="A1386" s="220"/>
      <c r="D1386" s="273"/>
      <c r="I1386" s="274"/>
      <c r="J1386" s="274"/>
      <c r="O1386" s="274"/>
      <c r="P1386" s="274"/>
      <c r="Q1386" s="274"/>
      <c r="R1386" s="274"/>
      <c r="S1386" s="274"/>
      <c r="T1386" s="274"/>
      <c r="U1386" s="274"/>
      <c r="W1386" s="274"/>
      <c r="X1386" s="274"/>
    </row>
    <row r="1387" spans="1:24" ht="15" x14ac:dyDescent="0.2">
      <c r="A1387" s="220"/>
      <c r="D1387" s="273"/>
      <c r="I1387" s="274"/>
      <c r="J1387" s="274"/>
      <c r="O1387" s="274"/>
      <c r="P1387" s="274"/>
      <c r="Q1387" s="274"/>
      <c r="R1387" s="274"/>
      <c r="S1387" s="274"/>
      <c r="T1387" s="274"/>
      <c r="U1387" s="274"/>
      <c r="W1387" s="274"/>
      <c r="X1387" s="274"/>
    </row>
    <row r="1388" spans="1:24" ht="15" x14ac:dyDescent="0.2">
      <c r="A1388" s="220"/>
      <c r="D1388" s="273"/>
      <c r="I1388" s="274"/>
      <c r="J1388" s="274"/>
      <c r="O1388" s="274"/>
      <c r="P1388" s="274"/>
      <c r="Q1388" s="274"/>
      <c r="R1388" s="274"/>
      <c r="S1388" s="274"/>
      <c r="T1388" s="274"/>
      <c r="U1388" s="274"/>
      <c r="W1388" s="274"/>
      <c r="X1388" s="274"/>
    </row>
    <row r="1389" spans="1:24" x14ac:dyDescent="0.2">
      <c r="A1389" s="220"/>
      <c r="B1389" s="220"/>
      <c r="C1389" s="220"/>
      <c r="D1389" s="220"/>
      <c r="E1389" s="220"/>
      <c r="I1389" s="274"/>
      <c r="J1389" s="274"/>
      <c r="O1389" s="274"/>
      <c r="P1389" s="274"/>
      <c r="Q1389" s="274"/>
      <c r="R1389" s="274"/>
      <c r="S1389" s="274"/>
      <c r="T1389" s="274"/>
      <c r="U1389" s="274"/>
      <c r="W1389" s="274"/>
      <c r="X1389" s="274"/>
    </row>
    <row r="1390" spans="1:24" x14ac:dyDescent="0.2">
      <c r="A1390" s="275"/>
      <c r="B1390" s="220"/>
      <c r="C1390" s="220"/>
      <c r="D1390" s="220"/>
      <c r="E1390" s="220"/>
      <c r="I1390" s="274"/>
      <c r="J1390" s="274"/>
      <c r="O1390" s="274"/>
      <c r="P1390" s="274"/>
      <c r="Q1390" s="274"/>
      <c r="R1390" s="274"/>
      <c r="S1390" s="274"/>
      <c r="T1390" s="274"/>
      <c r="U1390" s="274"/>
      <c r="W1390" s="274"/>
      <c r="X1390" s="274"/>
    </row>
    <row r="1391" spans="1:24" ht="15" x14ac:dyDescent="0.2">
      <c r="D1391" s="273"/>
      <c r="E1391" s="220"/>
      <c r="I1391" s="274"/>
      <c r="J1391" s="274"/>
      <c r="V1391" s="274"/>
      <c r="W1391" s="274"/>
      <c r="X1391" s="274"/>
    </row>
    <row r="1392" spans="1:24" ht="15" x14ac:dyDescent="0.2">
      <c r="C1392" s="220"/>
      <c r="D1392" s="273"/>
      <c r="E1392" s="220"/>
      <c r="I1392" s="274"/>
      <c r="J1392" s="274"/>
      <c r="O1392" s="274"/>
      <c r="P1392" s="274"/>
      <c r="Q1392" s="274"/>
      <c r="R1392" s="274"/>
      <c r="S1392" s="274"/>
      <c r="T1392" s="274"/>
      <c r="U1392" s="274"/>
      <c r="W1392" s="274"/>
      <c r="X1392" s="274"/>
    </row>
    <row r="1393" spans="1:24" ht="15" x14ac:dyDescent="0.2">
      <c r="C1393" s="220"/>
      <c r="D1393" s="273"/>
      <c r="E1393" s="220"/>
      <c r="I1393" s="274"/>
      <c r="J1393" s="274"/>
      <c r="O1393" s="274"/>
      <c r="P1393" s="274"/>
      <c r="Q1393" s="274"/>
      <c r="R1393" s="274"/>
      <c r="S1393" s="274"/>
      <c r="T1393" s="274"/>
      <c r="U1393" s="274"/>
      <c r="V1393" s="274"/>
      <c r="W1393" s="274"/>
      <c r="X1393" s="274"/>
    </row>
    <row r="1394" spans="1:24" ht="15" x14ac:dyDescent="0.2">
      <c r="C1394" s="220"/>
      <c r="D1394" s="273"/>
      <c r="E1394" s="220"/>
      <c r="I1394" s="274"/>
      <c r="J1394" s="274"/>
      <c r="O1394" s="274"/>
      <c r="P1394" s="274"/>
      <c r="Q1394" s="274"/>
      <c r="R1394" s="274"/>
      <c r="S1394" s="274"/>
      <c r="T1394" s="274"/>
      <c r="U1394" s="274"/>
      <c r="V1394" s="274"/>
      <c r="W1394" s="274"/>
      <c r="X1394" s="274"/>
    </row>
    <row r="1395" spans="1:24" ht="15" x14ac:dyDescent="0.2">
      <c r="C1395" s="220"/>
      <c r="D1395" s="273"/>
      <c r="E1395" s="220"/>
      <c r="I1395" s="274"/>
      <c r="J1395" s="274"/>
      <c r="O1395" s="274"/>
      <c r="P1395" s="274"/>
      <c r="Q1395" s="274"/>
      <c r="R1395" s="274"/>
      <c r="S1395" s="274"/>
      <c r="T1395" s="274"/>
      <c r="U1395" s="274"/>
      <c r="V1395" s="274"/>
      <c r="W1395" s="274"/>
      <c r="X1395" s="274"/>
    </row>
    <row r="1396" spans="1:24" ht="15" x14ac:dyDescent="0.2">
      <c r="C1396" s="220"/>
      <c r="D1396" s="273"/>
      <c r="E1396" s="220"/>
      <c r="I1396" s="274"/>
      <c r="J1396" s="274"/>
      <c r="O1396" s="274"/>
      <c r="P1396" s="274"/>
      <c r="Q1396" s="274"/>
      <c r="R1396" s="274"/>
      <c r="S1396" s="274"/>
      <c r="T1396" s="274"/>
      <c r="U1396" s="274"/>
      <c r="V1396" s="274"/>
      <c r="W1396" s="274"/>
      <c r="X1396" s="274"/>
    </row>
    <row r="1397" spans="1:24" ht="15" x14ac:dyDescent="0.2">
      <c r="C1397" s="220"/>
      <c r="D1397" s="273"/>
      <c r="E1397" s="220"/>
      <c r="I1397" s="274"/>
      <c r="J1397" s="274"/>
      <c r="O1397" s="274"/>
      <c r="P1397" s="274"/>
      <c r="Q1397" s="274"/>
      <c r="R1397" s="274"/>
      <c r="S1397" s="274"/>
      <c r="T1397" s="274"/>
      <c r="U1397" s="274"/>
      <c r="V1397" s="274"/>
      <c r="W1397" s="274"/>
      <c r="X1397" s="274"/>
    </row>
    <row r="1398" spans="1:24" ht="15" x14ac:dyDescent="0.2">
      <c r="C1398" s="220"/>
      <c r="D1398" s="273"/>
      <c r="E1398" s="220"/>
      <c r="I1398" s="274"/>
      <c r="J1398" s="274"/>
      <c r="O1398" s="274"/>
      <c r="P1398" s="274"/>
      <c r="Q1398" s="274"/>
      <c r="R1398" s="274"/>
      <c r="S1398" s="274"/>
      <c r="T1398" s="274"/>
      <c r="U1398" s="274"/>
      <c r="V1398" s="274"/>
      <c r="W1398" s="274"/>
      <c r="X1398" s="274"/>
    </row>
    <row r="1399" spans="1:24" ht="15" x14ac:dyDescent="0.2">
      <c r="C1399" s="220"/>
      <c r="D1399" s="273"/>
      <c r="E1399" s="220"/>
      <c r="I1399" s="274"/>
      <c r="J1399" s="274"/>
      <c r="O1399" s="274"/>
      <c r="P1399" s="274"/>
      <c r="Q1399" s="274"/>
      <c r="R1399" s="274"/>
      <c r="S1399" s="274"/>
      <c r="T1399" s="274"/>
      <c r="U1399" s="274"/>
      <c r="V1399" s="274"/>
      <c r="W1399" s="274"/>
      <c r="X1399" s="274"/>
    </row>
    <row r="1400" spans="1:24" ht="15" x14ac:dyDescent="0.2">
      <c r="C1400" s="220"/>
      <c r="D1400" s="273"/>
      <c r="E1400" s="220"/>
      <c r="I1400" s="274"/>
      <c r="J1400" s="274"/>
      <c r="O1400" s="274"/>
      <c r="P1400" s="274"/>
      <c r="Q1400" s="274"/>
      <c r="R1400" s="274"/>
      <c r="S1400" s="274"/>
      <c r="T1400" s="274"/>
      <c r="U1400" s="274"/>
      <c r="V1400" s="274"/>
      <c r="W1400" s="274"/>
      <c r="X1400" s="274"/>
    </row>
    <row r="1401" spans="1:24" ht="15" x14ac:dyDescent="0.2">
      <c r="C1401" s="220"/>
      <c r="D1401" s="273"/>
      <c r="E1401" s="220"/>
      <c r="I1401" s="274"/>
      <c r="J1401" s="274"/>
      <c r="O1401" s="274"/>
      <c r="P1401" s="274"/>
      <c r="Q1401" s="274"/>
      <c r="R1401" s="274"/>
      <c r="S1401" s="274"/>
      <c r="T1401" s="274"/>
      <c r="U1401" s="274"/>
      <c r="V1401" s="274"/>
      <c r="W1401" s="274"/>
      <c r="X1401" s="274"/>
    </row>
    <row r="1402" spans="1:24" ht="15" x14ac:dyDescent="0.2">
      <c r="C1402" s="220"/>
      <c r="D1402" s="273"/>
      <c r="E1402" s="220"/>
      <c r="I1402" s="274"/>
      <c r="J1402" s="274"/>
      <c r="O1402" s="274"/>
      <c r="P1402" s="274"/>
      <c r="Q1402" s="274"/>
      <c r="R1402" s="274"/>
      <c r="S1402" s="274"/>
      <c r="T1402" s="274"/>
      <c r="U1402" s="274"/>
      <c r="V1402" s="274"/>
      <c r="W1402" s="274"/>
      <c r="X1402" s="274"/>
    </row>
    <row r="1403" spans="1:24" ht="15" x14ac:dyDescent="0.2">
      <c r="A1403" s="221"/>
      <c r="C1403" s="220"/>
      <c r="D1403" s="273"/>
      <c r="E1403" s="220"/>
      <c r="I1403" s="274"/>
      <c r="J1403" s="274"/>
      <c r="O1403" s="274"/>
      <c r="P1403" s="274"/>
      <c r="Q1403" s="274"/>
      <c r="R1403" s="274"/>
      <c r="S1403" s="274"/>
      <c r="T1403" s="274"/>
      <c r="U1403" s="274"/>
      <c r="V1403" s="274"/>
      <c r="W1403" s="274"/>
      <c r="X1403" s="274"/>
    </row>
    <row r="1404" spans="1:24" ht="15" x14ac:dyDescent="0.2">
      <c r="C1404" s="220"/>
      <c r="D1404" s="273"/>
      <c r="E1404" s="220"/>
      <c r="I1404" s="274"/>
      <c r="J1404" s="274"/>
      <c r="O1404" s="274"/>
      <c r="P1404" s="274"/>
      <c r="Q1404" s="274"/>
      <c r="R1404" s="274"/>
      <c r="S1404" s="274"/>
      <c r="T1404" s="274"/>
      <c r="U1404" s="274"/>
      <c r="V1404" s="274"/>
      <c r="W1404" s="274"/>
      <c r="X1404" s="274"/>
    </row>
    <row r="1405" spans="1:24" ht="15" x14ac:dyDescent="0.2">
      <c r="C1405" s="220"/>
      <c r="D1405" s="273"/>
      <c r="E1405" s="220"/>
      <c r="I1405" s="274"/>
      <c r="J1405" s="274"/>
      <c r="O1405" s="274"/>
      <c r="P1405" s="274"/>
      <c r="Q1405" s="274"/>
      <c r="R1405" s="274"/>
      <c r="S1405" s="274"/>
      <c r="T1405" s="274"/>
      <c r="U1405" s="274"/>
      <c r="V1405" s="274"/>
      <c r="W1405" s="274"/>
      <c r="X1405" s="274"/>
    </row>
    <row r="1406" spans="1:24" ht="15" x14ac:dyDescent="0.2">
      <c r="C1406" s="220"/>
      <c r="D1406" s="273"/>
      <c r="E1406" s="220"/>
      <c r="I1406" s="274"/>
      <c r="J1406" s="274"/>
      <c r="O1406" s="274"/>
      <c r="P1406" s="274"/>
      <c r="Q1406" s="274"/>
      <c r="R1406" s="274"/>
      <c r="S1406" s="274"/>
      <c r="T1406" s="274"/>
      <c r="U1406" s="274"/>
      <c r="V1406" s="274"/>
      <c r="W1406" s="274"/>
      <c r="X1406" s="274"/>
    </row>
    <row r="1407" spans="1:24" ht="15" x14ac:dyDescent="0.2">
      <c r="C1407" s="220"/>
      <c r="D1407" s="273"/>
      <c r="E1407" s="220"/>
      <c r="I1407" s="274"/>
      <c r="J1407" s="274"/>
      <c r="O1407" s="274"/>
      <c r="P1407" s="274"/>
      <c r="Q1407" s="274"/>
      <c r="R1407" s="274"/>
      <c r="S1407" s="274"/>
      <c r="T1407" s="274"/>
      <c r="U1407" s="274"/>
      <c r="V1407" s="274"/>
      <c r="W1407" s="274"/>
      <c r="X1407" s="274"/>
    </row>
    <row r="1408" spans="1:24" ht="15" x14ac:dyDescent="0.2">
      <c r="C1408" s="220"/>
      <c r="D1408" s="273"/>
      <c r="E1408" s="220"/>
      <c r="I1408" s="274"/>
      <c r="J1408" s="274"/>
      <c r="O1408" s="274"/>
      <c r="P1408" s="274"/>
      <c r="Q1408" s="274"/>
      <c r="R1408" s="274"/>
      <c r="S1408" s="274"/>
      <c r="T1408" s="274"/>
      <c r="U1408" s="274"/>
      <c r="V1408" s="274"/>
      <c r="W1408" s="274"/>
      <c r="X1408" s="274"/>
    </row>
    <row r="1409" spans="1:24" ht="15" x14ac:dyDescent="0.2">
      <c r="C1409" s="220"/>
      <c r="D1409" s="273"/>
      <c r="E1409" s="220"/>
      <c r="I1409" s="274"/>
      <c r="J1409" s="274"/>
      <c r="O1409" s="274"/>
      <c r="P1409" s="274"/>
      <c r="Q1409" s="274"/>
      <c r="R1409" s="274"/>
      <c r="S1409" s="274"/>
      <c r="T1409" s="274"/>
      <c r="U1409" s="274"/>
      <c r="V1409" s="274"/>
      <c r="W1409" s="274"/>
      <c r="X1409" s="274"/>
    </row>
    <row r="1410" spans="1:24" ht="15" x14ac:dyDescent="0.2">
      <c r="C1410" s="220"/>
      <c r="D1410" s="273"/>
      <c r="E1410" s="220"/>
      <c r="I1410" s="274"/>
      <c r="J1410" s="274"/>
      <c r="O1410" s="274"/>
      <c r="P1410" s="274"/>
      <c r="Q1410" s="274"/>
      <c r="R1410" s="274"/>
      <c r="S1410" s="274"/>
      <c r="T1410" s="274"/>
      <c r="U1410" s="274"/>
      <c r="V1410" s="274"/>
      <c r="W1410" s="274"/>
      <c r="X1410" s="274"/>
    </row>
    <row r="1411" spans="1:24" ht="15" x14ac:dyDescent="0.2">
      <c r="C1411" s="220"/>
      <c r="D1411" s="273"/>
      <c r="E1411" s="220"/>
      <c r="I1411" s="274"/>
      <c r="J1411" s="274"/>
      <c r="O1411" s="274"/>
      <c r="P1411" s="274"/>
      <c r="Q1411" s="274"/>
      <c r="R1411" s="274"/>
      <c r="S1411" s="274"/>
      <c r="T1411" s="274"/>
      <c r="U1411" s="274"/>
      <c r="V1411" s="274"/>
      <c r="W1411" s="274"/>
      <c r="X1411" s="274"/>
    </row>
    <row r="1412" spans="1:24" ht="15" x14ac:dyDescent="0.2">
      <c r="C1412" s="220"/>
      <c r="D1412" s="273"/>
      <c r="E1412" s="220"/>
      <c r="I1412" s="274"/>
      <c r="J1412" s="274"/>
      <c r="O1412" s="274"/>
      <c r="P1412" s="274"/>
      <c r="Q1412" s="274"/>
      <c r="R1412" s="274"/>
      <c r="S1412" s="274"/>
      <c r="T1412" s="274"/>
      <c r="U1412" s="274"/>
      <c r="V1412" s="274"/>
      <c r="W1412" s="274"/>
      <c r="X1412" s="274"/>
    </row>
    <row r="1413" spans="1:24" ht="15" x14ac:dyDescent="0.2">
      <c r="C1413" s="220"/>
      <c r="D1413" s="273"/>
      <c r="E1413" s="220"/>
      <c r="I1413" s="274"/>
      <c r="J1413" s="274"/>
      <c r="O1413" s="274"/>
      <c r="P1413" s="274"/>
      <c r="Q1413" s="274"/>
      <c r="R1413" s="274"/>
      <c r="S1413" s="274"/>
      <c r="T1413" s="274"/>
      <c r="U1413" s="274"/>
      <c r="V1413" s="274"/>
      <c r="W1413" s="274"/>
      <c r="X1413" s="274"/>
    </row>
    <row r="1414" spans="1:24" ht="15" x14ac:dyDescent="0.2">
      <c r="C1414" s="220"/>
      <c r="D1414" s="273"/>
      <c r="E1414" s="220"/>
      <c r="I1414" s="274"/>
      <c r="J1414" s="274"/>
      <c r="O1414" s="274"/>
      <c r="P1414" s="274"/>
      <c r="Q1414" s="274"/>
      <c r="R1414" s="274"/>
      <c r="S1414" s="274"/>
      <c r="T1414" s="274"/>
      <c r="U1414" s="274"/>
      <c r="V1414" s="274"/>
      <c r="W1414" s="274"/>
      <c r="X1414" s="274"/>
    </row>
    <row r="1415" spans="1:24" ht="15" x14ac:dyDescent="0.2">
      <c r="C1415" s="220"/>
      <c r="D1415" s="273"/>
      <c r="E1415" s="220"/>
      <c r="I1415" s="274"/>
      <c r="J1415" s="274"/>
      <c r="O1415" s="274"/>
      <c r="P1415" s="274"/>
      <c r="Q1415" s="274"/>
      <c r="R1415" s="274"/>
      <c r="S1415" s="274"/>
      <c r="T1415" s="274"/>
      <c r="U1415" s="274"/>
      <c r="V1415" s="274"/>
      <c r="W1415" s="274"/>
      <c r="X1415" s="274"/>
    </row>
    <row r="1416" spans="1:24" ht="15" x14ac:dyDescent="0.2">
      <c r="C1416" s="220"/>
      <c r="D1416" s="273"/>
      <c r="E1416" s="220"/>
      <c r="I1416" s="274"/>
      <c r="J1416" s="274"/>
      <c r="O1416" s="274"/>
      <c r="P1416" s="274"/>
      <c r="Q1416" s="274"/>
      <c r="R1416" s="274"/>
      <c r="S1416" s="274"/>
      <c r="T1416" s="274"/>
      <c r="U1416" s="274"/>
      <c r="V1416" s="274"/>
      <c r="W1416" s="274"/>
      <c r="X1416" s="274"/>
    </row>
    <row r="1417" spans="1:24" ht="15" x14ac:dyDescent="0.2">
      <c r="C1417" s="220"/>
      <c r="D1417" s="273"/>
      <c r="E1417" s="220"/>
      <c r="I1417" s="274"/>
      <c r="J1417" s="274"/>
      <c r="O1417" s="274"/>
      <c r="P1417" s="274"/>
      <c r="Q1417" s="274"/>
      <c r="R1417" s="274"/>
      <c r="S1417" s="274"/>
      <c r="T1417" s="274"/>
      <c r="U1417" s="274"/>
      <c r="V1417" s="274"/>
      <c r="W1417" s="274"/>
      <c r="X1417" s="274"/>
    </row>
    <row r="1418" spans="1:24" ht="15" x14ac:dyDescent="0.2">
      <c r="A1418" s="220"/>
      <c r="C1418" s="220"/>
      <c r="D1418" s="273"/>
      <c r="E1418" s="220"/>
      <c r="I1418" s="274"/>
      <c r="J1418" s="274"/>
      <c r="O1418" s="274"/>
      <c r="P1418" s="274"/>
      <c r="Q1418" s="274"/>
      <c r="R1418" s="274"/>
      <c r="S1418" s="274"/>
      <c r="T1418" s="274"/>
      <c r="U1418" s="274"/>
      <c r="V1418" s="274"/>
      <c r="W1418" s="274"/>
      <c r="X1418" s="274"/>
    </row>
    <row r="1419" spans="1:24" ht="15" x14ac:dyDescent="0.2">
      <c r="A1419" s="220"/>
      <c r="C1419" s="220"/>
      <c r="D1419" s="273"/>
      <c r="E1419" s="220"/>
      <c r="I1419" s="274"/>
      <c r="J1419" s="274"/>
      <c r="O1419" s="274"/>
      <c r="P1419" s="274"/>
      <c r="Q1419" s="274"/>
      <c r="R1419" s="274"/>
      <c r="S1419" s="274"/>
      <c r="T1419" s="274"/>
      <c r="U1419" s="274"/>
      <c r="V1419" s="274"/>
      <c r="W1419" s="274"/>
      <c r="X1419" s="274"/>
    </row>
    <row r="1420" spans="1:24" ht="15" x14ac:dyDescent="0.2">
      <c r="A1420" s="220"/>
      <c r="C1420" s="221"/>
      <c r="D1420" s="273"/>
      <c r="E1420" s="220"/>
      <c r="I1420" s="274"/>
      <c r="J1420" s="274"/>
      <c r="O1420" s="274"/>
      <c r="P1420" s="274"/>
      <c r="Q1420" s="274"/>
      <c r="R1420" s="274"/>
      <c r="S1420" s="274"/>
      <c r="T1420" s="274"/>
      <c r="U1420" s="274"/>
      <c r="V1420" s="274"/>
      <c r="W1420" s="274"/>
      <c r="X1420" s="274"/>
    </row>
    <row r="1421" spans="1:24" ht="15" x14ac:dyDescent="0.2">
      <c r="A1421" s="220"/>
      <c r="B1421" s="220"/>
      <c r="C1421" s="220"/>
      <c r="D1421" s="273"/>
      <c r="E1421" s="220"/>
      <c r="I1421" s="274"/>
      <c r="J1421" s="274"/>
      <c r="O1421" s="274"/>
      <c r="P1421" s="274"/>
      <c r="Q1421" s="274"/>
      <c r="R1421" s="274"/>
      <c r="S1421" s="274"/>
      <c r="T1421" s="274"/>
      <c r="U1421" s="274"/>
      <c r="W1421" s="274"/>
      <c r="X1421" s="274"/>
    </row>
    <row r="1422" spans="1:24" ht="15" x14ac:dyDescent="0.2">
      <c r="A1422" s="220"/>
      <c r="C1422" s="220"/>
      <c r="D1422" s="273"/>
      <c r="E1422" s="220"/>
      <c r="I1422" s="274"/>
      <c r="J1422" s="274"/>
      <c r="O1422" s="274"/>
      <c r="P1422" s="274"/>
      <c r="Q1422" s="274"/>
      <c r="R1422" s="274"/>
      <c r="S1422" s="274"/>
      <c r="T1422" s="274"/>
      <c r="U1422" s="274"/>
      <c r="V1422" s="274"/>
      <c r="W1422" s="274"/>
      <c r="X1422" s="274"/>
    </row>
    <row r="1423" spans="1:24" ht="15" x14ac:dyDescent="0.2">
      <c r="A1423" s="220"/>
      <c r="C1423" s="220"/>
      <c r="D1423" s="273"/>
      <c r="E1423" s="220"/>
      <c r="I1423" s="274"/>
      <c r="J1423" s="274"/>
      <c r="O1423" s="274"/>
      <c r="P1423" s="274"/>
      <c r="Q1423" s="274"/>
      <c r="R1423" s="274"/>
      <c r="S1423" s="274"/>
      <c r="T1423" s="274"/>
      <c r="U1423" s="274"/>
      <c r="V1423" s="274"/>
      <c r="W1423" s="274"/>
      <c r="X1423" s="274"/>
    </row>
    <row r="1424" spans="1:24" ht="15" x14ac:dyDescent="0.2">
      <c r="A1424" s="220"/>
      <c r="C1424" s="220"/>
      <c r="D1424" s="273"/>
      <c r="E1424" s="220"/>
      <c r="I1424" s="274"/>
      <c r="J1424" s="274"/>
      <c r="O1424" s="274"/>
      <c r="P1424" s="274"/>
      <c r="Q1424" s="274"/>
      <c r="R1424" s="274"/>
      <c r="S1424" s="274"/>
      <c r="T1424" s="274"/>
      <c r="U1424" s="274"/>
      <c r="V1424" s="274"/>
      <c r="W1424" s="274"/>
      <c r="X1424" s="274"/>
    </row>
    <row r="1425" spans="1:24" ht="15" x14ac:dyDescent="0.2">
      <c r="A1425" s="220"/>
      <c r="C1425" s="220"/>
      <c r="D1425" s="273"/>
      <c r="E1425" s="220"/>
      <c r="I1425" s="274"/>
      <c r="J1425" s="274"/>
      <c r="O1425" s="274"/>
      <c r="P1425" s="274"/>
      <c r="Q1425" s="274"/>
      <c r="R1425" s="274"/>
      <c r="S1425" s="274"/>
      <c r="T1425" s="274"/>
      <c r="U1425" s="274"/>
      <c r="V1425" s="274"/>
      <c r="W1425" s="274"/>
      <c r="X1425" s="274"/>
    </row>
    <row r="1426" spans="1:24" ht="15" x14ac:dyDescent="0.2">
      <c r="A1426" s="220"/>
      <c r="C1426" s="220"/>
      <c r="D1426" s="273"/>
      <c r="E1426" s="220"/>
      <c r="I1426" s="274"/>
      <c r="J1426" s="274"/>
      <c r="O1426" s="274"/>
      <c r="P1426" s="274"/>
      <c r="Q1426" s="274"/>
      <c r="R1426" s="274"/>
      <c r="S1426" s="274"/>
      <c r="T1426" s="274"/>
      <c r="U1426" s="274"/>
      <c r="V1426" s="274"/>
      <c r="W1426" s="274"/>
      <c r="X1426" s="274"/>
    </row>
    <row r="1427" spans="1:24" ht="15" x14ac:dyDescent="0.2">
      <c r="C1427" s="220"/>
      <c r="D1427" s="273"/>
      <c r="E1427" s="220"/>
      <c r="I1427" s="274"/>
      <c r="J1427" s="274"/>
      <c r="O1427" s="274"/>
      <c r="P1427" s="274"/>
      <c r="Q1427" s="274"/>
      <c r="R1427" s="274"/>
      <c r="S1427" s="274"/>
      <c r="T1427" s="274"/>
      <c r="U1427" s="274"/>
      <c r="V1427" s="274"/>
      <c r="W1427" s="274"/>
      <c r="X1427" s="274"/>
    </row>
    <row r="1428" spans="1:24" ht="15" x14ac:dyDescent="0.2">
      <c r="C1428" s="220"/>
      <c r="D1428" s="273"/>
      <c r="E1428" s="220"/>
      <c r="I1428" s="274"/>
      <c r="J1428" s="274"/>
      <c r="O1428" s="274"/>
      <c r="P1428" s="274"/>
      <c r="Q1428" s="274"/>
      <c r="R1428" s="274"/>
      <c r="S1428" s="274"/>
      <c r="T1428" s="274"/>
      <c r="U1428" s="274"/>
      <c r="V1428" s="274"/>
      <c r="W1428" s="274"/>
      <c r="X1428" s="274"/>
    </row>
    <row r="1429" spans="1:24" ht="15" x14ac:dyDescent="0.2">
      <c r="C1429" s="220"/>
      <c r="D1429" s="273"/>
      <c r="E1429" s="220"/>
      <c r="I1429" s="274"/>
      <c r="J1429" s="274"/>
      <c r="O1429" s="274"/>
      <c r="P1429" s="274"/>
      <c r="Q1429" s="274"/>
      <c r="R1429" s="274"/>
      <c r="S1429" s="274"/>
      <c r="T1429" s="274"/>
      <c r="U1429" s="274"/>
      <c r="V1429" s="274"/>
      <c r="W1429" s="274"/>
      <c r="X1429" s="274"/>
    </row>
    <row r="1430" spans="1:24" ht="15" x14ac:dyDescent="0.2">
      <c r="A1430" s="220"/>
      <c r="B1430" s="221"/>
      <c r="C1430" s="221"/>
      <c r="D1430" s="273"/>
      <c r="E1430" s="221"/>
      <c r="I1430" s="274"/>
      <c r="J1430" s="274"/>
      <c r="W1430" s="274"/>
      <c r="X1430" s="274"/>
    </row>
    <row r="1431" spans="1:24" ht="15" x14ac:dyDescent="0.2">
      <c r="A1431" s="220"/>
      <c r="B1431" s="220"/>
      <c r="C1431" s="220"/>
      <c r="D1431" s="273"/>
      <c r="E1431" s="220"/>
      <c r="I1431" s="274"/>
      <c r="J1431" s="274"/>
      <c r="W1431" s="274"/>
      <c r="X1431" s="274"/>
    </row>
    <row r="1432" spans="1:24" ht="15" x14ac:dyDescent="0.2">
      <c r="C1432" s="220"/>
      <c r="D1432" s="273"/>
      <c r="E1432" s="220"/>
      <c r="I1432" s="274"/>
      <c r="J1432" s="274"/>
      <c r="O1432" s="274"/>
      <c r="P1432" s="274"/>
      <c r="Q1432" s="274"/>
      <c r="R1432" s="274"/>
      <c r="S1432" s="274"/>
      <c r="T1432" s="274"/>
      <c r="U1432" s="274"/>
      <c r="V1432" s="274"/>
      <c r="W1432" s="274"/>
      <c r="X1432" s="274"/>
    </row>
    <row r="1433" spans="1:24" x14ac:dyDescent="0.2">
      <c r="A1433" s="220"/>
      <c r="B1433" s="220"/>
      <c r="C1433" s="220"/>
      <c r="D1433" s="220"/>
      <c r="E1433" s="220"/>
      <c r="I1433" s="274"/>
      <c r="J1433" s="274"/>
      <c r="O1433" s="274"/>
      <c r="P1433" s="274"/>
      <c r="Q1433" s="274"/>
      <c r="R1433" s="274"/>
      <c r="S1433" s="274"/>
      <c r="T1433" s="274"/>
      <c r="U1433" s="274"/>
      <c r="W1433" s="274"/>
      <c r="X1433" s="274"/>
    </row>
    <row r="1434" spans="1:24" x14ac:dyDescent="0.2">
      <c r="A1434" s="220"/>
      <c r="B1434" s="220"/>
      <c r="C1434" s="220"/>
      <c r="D1434" s="220"/>
      <c r="E1434" s="220"/>
      <c r="I1434" s="274"/>
      <c r="J1434" s="274"/>
      <c r="O1434" s="274"/>
      <c r="P1434" s="274"/>
      <c r="Q1434" s="274"/>
      <c r="R1434" s="274"/>
      <c r="S1434" s="274"/>
      <c r="T1434" s="274"/>
      <c r="U1434" s="274"/>
      <c r="W1434" s="274"/>
      <c r="X1434" s="274"/>
    </row>
    <row r="1435" spans="1:24" x14ac:dyDescent="0.2">
      <c r="A1435" s="220"/>
      <c r="B1435" s="220"/>
      <c r="C1435" s="220"/>
      <c r="D1435" s="220"/>
      <c r="E1435" s="220"/>
      <c r="I1435" s="274"/>
      <c r="J1435" s="274"/>
      <c r="O1435" s="274"/>
      <c r="P1435" s="274"/>
      <c r="Q1435" s="274"/>
      <c r="R1435" s="274"/>
      <c r="S1435" s="274"/>
      <c r="T1435" s="274"/>
      <c r="U1435" s="274"/>
      <c r="W1435" s="274"/>
      <c r="X1435" s="274"/>
    </row>
    <row r="1436" spans="1:24" x14ac:dyDescent="0.2">
      <c r="A1436" s="220"/>
      <c r="B1436" s="220"/>
      <c r="C1436" s="220"/>
      <c r="D1436" s="220"/>
      <c r="E1436" s="220"/>
      <c r="I1436" s="274"/>
      <c r="J1436" s="274"/>
      <c r="O1436" s="274"/>
      <c r="P1436" s="274"/>
      <c r="Q1436" s="274"/>
      <c r="R1436" s="274"/>
      <c r="S1436" s="274"/>
      <c r="T1436" s="274"/>
      <c r="U1436" s="274"/>
      <c r="W1436" s="274"/>
      <c r="X1436" s="274"/>
    </row>
    <row r="1437" spans="1:24" ht="15" x14ac:dyDescent="0.2">
      <c r="C1437" s="220"/>
      <c r="D1437" s="273"/>
      <c r="E1437" s="220"/>
      <c r="I1437" s="274"/>
      <c r="J1437" s="274"/>
      <c r="O1437" s="274"/>
      <c r="P1437" s="274"/>
      <c r="Q1437" s="274"/>
      <c r="R1437" s="274"/>
      <c r="S1437" s="274"/>
      <c r="T1437" s="274"/>
      <c r="U1437" s="274"/>
      <c r="V1437" s="274"/>
      <c r="W1437" s="274"/>
      <c r="X1437" s="274"/>
    </row>
    <row r="1438" spans="1:24" ht="15" x14ac:dyDescent="0.2">
      <c r="C1438" s="220"/>
      <c r="D1438" s="273"/>
      <c r="E1438" s="220"/>
      <c r="I1438" s="274"/>
      <c r="J1438" s="274"/>
      <c r="O1438" s="274"/>
      <c r="P1438" s="274"/>
      <c r="Q1438" s="274"/>
      <c r="R1438" s="274"/>
      <c r="S1438" s="274"/>
      <c r="T1438" s="274"/>
      <c r="U1438" s="274"/>
      <c r="V1438" s="274"/>
      <c r="W1438" s="274"/>
      <c r="X1438" s="274"/>
    </row>
    <row r="1439" spans="1:24" ht="15" x14ac:dyDescent="0.2">
      <c r="C1439" s="220"/>
      <c r="D1439" s="273"/>
      <c r="E1439" s="220"/>
      <c r="I1439" s="274"/>
      <c r="J1439" s="274"/>
      <c r="O1439" s="274"/>
      <c r="P1439" s="274"/>
      <c r="Q1439" s="274"/>
      <c r="R1439" s="274"/>
      <c r="S1439" s="274"/>
      <c r="T1439" s="274"/>
      <c r="U1439" s="274"/>
      <c r="V1439" s="274"/>
      <c r="W1439" s="274"/>
      <c r="X1439" s="274"/>
    </row>
    <row r="1440" spans="1:24" ht="15" x14ac:dyDescent="0.2">
      <c r="C1440" s="220"/>
      <c r="D1440" s="273"/>
      <c r="E1440" s="220"/>
      <c r="I1440" s="274"/>
      <c r="J1440" s="274"/>
      <c r="O1440" s="274"/>
      <c r="P1440" s="274"/>
      <c r="Q1440" s="274"/>
      <c r="R1440" s="274"/>
      <c r="S1440" s="274"/>
      <c r="T1440" s="274"/>
      <c r="U1440" s="274"/>
      <c r="V1440" s="274"/>
      <c r="W1440" s="274"/>
      <c r="X1440" s="274"/>
    </row>
    <row r="1441" spans="3:24" ht="15" x14ac:dyDescent="0.2">
      <c r="C1441" s="220"/>
      <c r="D1441" s="273"/>
      <c r="E1441" s="220"/>
      <c r="I1441" s="274"/>
      <c r="J1441" s="274"/>
      <c r="O1441" s="274"/>
      <c r="P1441" s="274"/>
      <c r="Q1441" s="274"/>
      <c r="R1441" s="274"/>
      <c r="S1441" s="274"/>
      <c r="T1441" s="274"/>
      <c r="U1441" s="274"/>
      <c r="V1441" s="274"/>
      <c r="W1441" s="274"/>
      <c r="X1441" s="274"/>
    </row>
    <row r="1442" spans="3:24" ht="15" x14ac:dyDescent="0.2">
      <c r="C1442" s="220"/>
      <c r="D1442" s="273"/>
      <c r="E1442" s="220"/>
      <c r="I1442" s="274"/>
      <c r="J1442" s="274"/>
      <c r="O1442" s="274"/>
      <c r="P1442" s="274"/>
      <c r="Q1442" s="274"/>
      <c r="R1442" s="274"/>
      <c r="S1442" s="274"/>
      <c r="T1442" s="274"/>
      <c r="U1442" s="274"/>
      <c r="V1442" s="274"/>
      <c r="W1442" s="274"/>
      <c r="X1442" s="274"/>
    </row>
    <row r="1443" spans="3:24" ht="15" x14ac:dyDescent="0.2">
      <c r="C1443" s="220"/>
      <c r="D1443" s="273"/>
      <c r="E1443" s="220"/>
      <c r="I1443" s="274"/>
      <c r="J1443" s="274"/>
      <c r="O1443" s="274"/>
      <c r="P1443" s="274"/>
      <c r="Q1443" s="274"/>
      <c r="R1443" s="274"/>
      <c r="S1443" s="274"/>
      <c r="T1443" s="274"/>
      <c r="U1443" s="274"/>
      <c r="V1443" s="274"/>
      <c r="W1443" s="274"/>
      <c r="X1443" s="274"/>
    </row>
    <row r="1444" spans="3:24" ht="15" x14ac:dyDescent="0.2">
      <c r="C1444" s="220"/>
      <c r="D1444" s="273"/>
      <c r="E1444" s="220"/>
      <c r="I1444" s="274"/>
      <c r="J1444" s="274"/>
      <c r="O1444" s="274"/>
      <c r="P1444" s="274"/>
      <c r="Q1444" s="274"/>
      <c r="R1444" s="274"/>
      <c r="S1444" s="274"/>
      <c r="T1444" s="274"/>
      <c r="U1444" s="274"/>
      <c r="V1444" s="274"/>
      <c r="W1444" s="274"/>
      <c r="X1444" s="274"/>
    </row>
    <row r="1445" spans="3:24" ht="15" x14ac:dyDescent="0.2">
      <c r="C1445" s="220"/>
      <c r="D1445" s="273"/>
      <c r="E1445" s="220"/>
      <c r="I1445" s="274"/>
      <c r="J1445" s="274"/>
      <c r="O1445" s="274"/>
      <c r="P1445" s="274"/>
      <c r="Q1445" s="274"/>
      <c r="R1445" s="274"/>
      <c r="S1445" s="274"/>
      <c r="T1445" s="274"/>
      <c r="U1445" s="274"/>
      <c r="V1445" s="274"/>
      <c r="W1445" s="274"/>
      <c r="X1445" s="274"/>
    </row>
    <row r="1446" spans="3:24" ht="15" x14ac:dyDescent="0.2">
      <c r="C1446" s="220"/>
      <c r="D1446" s="273"/>
      <c r="E1446" s="220"/>
      <c r="I1446" s="274"/>
      <c r="J1446" s="274"/>
      <c r="O1446" s="274"/>
      <c r="P1446" s="274"/>
      <c r="Q1446" s="274"/>
      <c r="R1446" s="274"/>
      <c r="S1446" s="274"/>
      <c r="T1446" s="274"/>
      <c r="U1446" s="274"/>
      <c r="V1446" s="274"/>
      <c r="W1446" s="274"/>
      <c r="X1446" s="274"/>
    </row>
    <row r="1447" spans="3:24" ht="15" x14ac:dyDescent="0.2">
      <c r="C1447" s="220"/>
      <c r="D1447" s="273"/>
      <c r="E1447" s="220"/>
      <c r="I1447" s="274"/>
      <c r="J1447" s="274"/>
      <c r="O1447" s="274"/>
      <c r="P1447" s="274"/>
      <c r="Q1447" s="274"/>
      <c r="R1447" s="274"/>
      <c r="S1447" s="274"/>
      <c r="T1447" s="274"/>
      <c r="U1447" s="274"/>
      <c r="V1447" s="274"/>
      <c r="W1447" s="274"/>
      <c r="X1447" s="274"/>
    </row>
    <row r="1448" spans="3:24" ht="15" x14ac:dyDescent="0.2">
      <c r="C1448" s="220"/>
      <c r="D1448" s="273"/>
      <c r="E1448" s="220"/>
      <c r="I1448" s="274"/>
      <c r="J1448" s="274"/>
      <c r="O1448" s="274"/>
      <c r="P1448" s="274"/>
      <c r="Q1448" s="274"/>
      <c r="R1448" s="274"/>
      <c r="S1448" s="274"/>
      <c r="T1448" s="274"/>
      <c r="U1448" s="274"/>
      <c r="V1448" s="274"/>
      <c r="W1448" s="274"/>
      <c r="X1448" s="274"/>
    </row>
    <row r="1449" spans="3:24" ht="15" x14ac:dyDescent="0.2">
      <c r="C1449" s="220"/>
      <c r="D1449" s="273"/>
      <c r="E1449" s="220"/>
      <c r="I1449" s="274"/>
      <c r="J1449" s="274"/>
      <c r="O1449" s="274"/>
      <c r="P1449" s="274"/>
      <c r="Q1449" s="274"/>
      <c r="R1449" s="274"/>
      <c r="S1449" s="274"/>
      <c r="T1449" s="274"/>
      <c r="U1449" s="274"/>
      <c r="V1449" s="274"/>
      <c r="W1449" s="274"/>
      <c r="X1449" s="274"/>
    </row>
    <row r="1450" spans="3:24" ht="15" x14ac:dyDescent="0.2">
      <c r="C1450" s="220"/>
      <c r="D1450" s="273"/>
      <c r="E1450" s="220"/>
      <c r="I1450" s="274"/>
      <c r="J1450" s="274"/>
      <c r="O1450" s="274"/>
      <c r="P1450" s="274"/>
      <c r="Q1450" s="274"/>
      <c r="R1450" s="274"/>
      <c r="S1450" s="274"/>
      <c r="T1450" s="274"/>
      <c r="U1450" s="274"/>
      <c r="V1450" s="274"/>
      <c r="W1450" s="274"/>
      <c r="X1450" s="274"/>
    </row>
    <row r="1451" spans="3:24" ht="15" x14ac:dyDescent="0.2">
      <c r="C1451" s="220"/>
      <c r="D1451" s="273"/>
      <c r="E1451" s="220"/>
      <c r="I1451" s="274"/>
      <c r="J1451" s="274"/>
      <c r="O1451" s="274"/>
      <c r="P1451" s="274"/>
      <c r="Q1451" s="274"/>
      <c r="R1451" s="274"/>
      <c r="S1451" s="274"/>
      <c r="T1451" s="274"/>
      <c r="U1451" s="274"/>
      <c r="V1451" s="274"/>
      <c r="W1451" s="274"/>
      <c r="X1451" s="274"/>
    </row>
    <row r="1452" spans="3:24" ht="15" x14ac:dyDescent="0.2">
      <c r="C1452" s="220"/>
      <c r="D1452" s="273"/>
      <c r="E1452" s="220"/>
      <c r="I1452" s="274"/>
      <c r="J1452" s="274"/>
      <c r="O1452" s="274"/>
      <c r="P1452" s="274"/>
      <c r="Q1452" s="274"/>
      <c r="R1452" s="274"/>
      <c r="S1452" s="274"/>
      <c r="T1452" s="274"/>
      <c r="U1452" s="274"/>
      <c r="V1452" s="274"/>
      <c r="W1452" s="274"/>
      <c r="X1452" s="274"/>
    </row>
    <row r="1453" spans="3:24" ht="15" x14ac:dyDescent="0.2">
      <c r="C1453" s="220"/>
      <c r="D1453" s="273"/>
      <c r="E1453" s="220"/>
      <c r="I1453" s="274"/>
      <c r="J1453" s="274"/>
      <c r="O1453" s="274"/>
      <c r="P1453" s="274"/>
      <c r="Q1453" s="274"/>
      <c r="R1453" s="274"/>
      <c r="S1453" s="274"/>
      <c r="T1453" s="274"/>
      <c r="U1453" s="274"/>
      <c r="V1453" s="274"/>
      <c r="W1453" s="274"/>
      <c r="X1453" s="274"/>
    </row>
    <row r="1454" spans="3:24" ht="15" x14ac:dyDescent="0.2">
      <c r="C1454" s="220"/>
      <c r="D1454" s="273"/>
      <c r="E1454" s="220"/>
      <c r="I1454" s="274"/>
      <c r="J1454" s="274"/>
      <c r="O1454" s="274"/>
      <c r="P1454" s="274"/>
      <c r="Q1454" s="274"/>
      <c r="R1454" s="274"/>
      <c r="S1454" s="274"/>
      <c r="T1454" s="274"/>
      <c r="U1454" s="274"/>
      <c r="V1454" s="274"/>
      <c r="W1454" s="274"/>
      <c r="X1454" s="274"/>
    </row>
    <row r="1455" spans="3:24" ht="15" x14ac:dyDescent="0.2">
      <c r="C1455" s="220"/>
      <c r="D1455" s="273"/>
      <c r="E1455" s="220"/>
      <c r="I1455" s="274"/>
      <c r="J1455" s="274"/>
      <c r="O1455" s="274"/>
      <c r="P1455" s="274"/>
      <c r="Q1455" s="274"/>
      <c r="R1455" s="274"/>
      <c r="S1455" s="274"/>
      <c r="T1455" s="274"/>
      <c r="U1455" s="274"/>
      <c r="V1455" s="274"/>
      <c r="W1455" s="274"/>
      <c r="X1455" s="274"/>
    </row>
    <row r="1456" spans="3:24" ht="15" x14ac:dyDescent="0.2">
      <c r="C1456" s="220"/>
      <c r="D1456" s="273"/>
      <c r="E1456" s="220"/>
      <c r="I1456" s="274"/>
      <c r="J1456" s="274"/>
      <c r="O1456" s="274"/>
      <c r="P1456" s="274"/>
      <c r="Q1456" s="274"/>
      <c r="R1456" s="274"/>
      <c r="S1456" s="274"/>
      <c r="T1456" s="274"/>
      <c r="U1456" s="274"/>
      <c r="V1456" s="274"/>
      <c r="W1456" s="274"/>
      <c r="X1456" s="274"/>
    </row>
    <row r="1457" spans="1:24" ht="15" x14ac:dyDescent="0.2">
      <c r="C1457" s="220"/>
      <c r="D1457" s="273"/>
      <c r="E1457" s="220"/>
      <c r="I1457" s="274"/>
      <c r="J1457" s="274"/>
      <c r="O1457" s="274"/>
      <c r="P1457" s="274"/>
      <c r="Q1457" s="274"/>
      <c r="R1457" s="274"/>
      <c r="S1457" s="274"/>
      <c r="T1457" s="274"/>
      <c r="U1457" s="274"/>
      <c r="V1457" s="274"/>
      <c r="W1457" s="274"/>
      <c r="X1457" s="274"/>
    </row>
    <row r="1458" spans="1:24" ht="15" x14ac:dyDescent="0.2">
      <c r="C1458" s="220"/>
      <c r="D1458" s="273"/>
      <c r="E1458" s="220"/>
      <c r="I1458" s="274"/>
      <c r="J1458" s="274"/>
      <c r="O1458" s="274"/>
      <c r="P1458" s="274"/>
      <c r="Q1458" s="274"/>
      <c r="R1458" s="274"/>
      <c r="S1458" s="274"/>
      <c r="T1458" s="274"/>
      <c r="U1458" s="274"/>
      <c r="V1458" s="274"/>
      <c r="W1458" s="274"/>
      <c r="X1458" s="274"/>
    </row>
    <row r="1459" spans="1:24" ht="15" x14ac:dyDescent="0.2">
      <c r="C1459" s="220"/>
      <c r="D1459" s="273"/>
      <c r="E1459" s="220"/>
      <c r="I1459" s="274"/>
      <c r="J1459" s="274"/>
      <c r="O1459" s="274"/>
      <c r="P1459" s="274"/>
      <c r="Q1459" s="274"/>
      <c r="R1459" s="274"/>
      <c r="S1459" s="274"/>
      <c r="T1459" s="274"/>
      <c r="U1459" s="274"/>
      <c r="V1459" s="274"/>
      <c r="W1459" s="274"/>
      <c r="X1459" s="274"/>
    </row>
    <row r="1460" spans="1:24" ht="15" x14ac:dyDescent="0.2">
      <c r="C1460" s="220"/>
      <c r="D1460" s="273"/>
      <c r="E1460" s="220"/>
      <c r="I1460" s="274"/>
      <c r="J1460" s="274"/>
      <c r="O1460" s="274"/>
      <c r="P1460" s="274"/>
      <c r="Q1460" s="274"/>
      <c r="R1460" s="274"/>
      <c r="S1460" s="274"/>
      <c r="T1460" s="274"/>
      <c r="U1460" s="274"/>
      <c r="V1460" s="274"/>
      <c r="W1460" s="274"/>
      <c r="X1460" s="274"/>
    </row>
    <row r="1461" spans="1:24" ht="15" x14ac:dyDescent="0.2">
      <c r="C1461" s="220"/>
      <c r="D1461" s="273"/>
      <c r="E1461" s="220"/>
      <c r="I1461" s="274"/>
      <c r="J1461" s="274"/>
      <c r="O1461" s="274"/>
      <c r="P1461" s="274"/>
      <c r="Q1461" s="274"/>
      <c r="R1461" s="274"/>
      <c r="S1461" s="274"/>
      <c r="T1461" s="274"/>
      <c r="U1461" s="274"/>
      <c r="V1461" s="274"/>
      <c r="W1461" s="274"/>
      <c r="X1461" s="274"/>
    </row>
    <row r="1462" spans="1:24" ht="15" x14ac:dyDescent="0.2">
      <c r="C1462" s="220"/>
      <c r="D1462" s="273"/>
      <c r="E1462" s="220"/>
      <c r="I1462" s="274"/>
      <c r="J1462" s="274"/>
      <c r="O1462" s="274"/>
      <c r="P1462" s="274"/>
      <c r="Q1462" s="274"/>
      <c r="R1462" s="274"/>
      <c r="S1462" s="274"/>
      <c r="T1462" s="274"/>
      <c r="U1462" s="274"/>
      <c r="V1462" s="274"/>
      <c r="W1462" s="274"/>
      <c r="X1462" s="274"/>
    </row>
    <row r="1463" spans="1:24" ht="15" x14ac:dyDescent="0.2">
      <c r="C1463" s="220"/>
      <c r="D1463" s="273"/>
      <c r="E1463" s="220"/>
      <c r="I1463" s="274"/>
      <c r="J1463" s="274"/>
      <c r="O1463" s="274"/>
      <c r="P1463" s="274"/>
      <c r="Q1463" s="274"/>
      <c r="R1463" s="274"/>
      <c r="S1463" s="274"/>
      <c r="T1463" s="274"/>
      <c r="U1463" s="274"/>
      <c r="V1463" s="274"/>
      <c r="W1463" s="274"/>
      <c r="X1463" s="274"/>
    </row>
    <row r="1464" spans="1:24" ht="15" x14ac:dyDescent="0.2">
      <c r="C1464" s="220"/>
      <c r="D1464" s="273"/>
      <c r="E1464" s="220"/>
      <c r="I1464" s="274"/>
      <c r="J1464" s="274"/>
      <c r="O1464" s="274"/>
      <c r="P1464" s="274"/>
      <c r="Q1464" s="274"/>
      <c r="R1464" s="274"/>
      <c r="S1464" s="274"/>
      <c r="T1464" s="274"/>
      <c r="U1464" s="274"/>
      <c r="V1464" s="274"/>
      <c r="W1464" s="274"/>
      <c r="X1464" s="274"/>
    </row>
    <row r="1465" spans="1:24" ht="15" x14ac:dyDescent="0.2">
      <c r="C1465" s="220"/>
      <c r="D1465" s="273"/>
      <c r="E1465" s="220"/>
      <c r="I1465" s="274"/>
      <c r="J1465" s="274"/>
      <c r="O1465" s="274"/>
      <c r="P1465" s="274"/>
      <c r="Q1465" s="274"/>
      <c r="R1465" s="274"/>
      <c r="S1465" s="274"/>
      <c r="T1465" s="274"/>
      <c r="U1465" s="274"/>
      <c r="V1465" s="274"/>
      <c r="W1465" s="274"/>
      <c r="X1465" s="274"/>
    </row>
    <row r="1466" spans="1:24" ht="15" x14ac:dyDescent="0.2">
      <c r="A1466" s="220"/>
      <c r="B1466" s="221"/>
      <c r="C1466" s="221"/>
      <c r="D1466" s="273"/>
      <c r="E1466" s="221"/>
      <c r="I1466" s="274"/>
      <c r="J1466" s="274"/>
      <c r="W1466" s="274"/>
      <c r="X1466" s="274"/>
    </row>
    <row r="1467" spans="1:24" ht="15" x14ac:dyDescent="0.2">
      <c r="A1467" s="220"/>
      <c r="B1467" s="220"/>
      <c r="C1467" s="220"/>
      <c r="D1467" s="273"/>
      <c r="E1467" s="220"/>
      <c r="I1467" s="274"/>
      <c r="J1467" s="274"/>
      <c r="W1467" s="274"/>
      <c r="X1467" s="274"/>
    </row>
    <row r="1468" spans="1:24" ht="15" x14ac:dyDescent="0.2">
      <c r="C1468" s="220"/>
      <c r="D1468" s="273"/>
      <c r="E1468" s="220"/>
      <c r="I1468" s="274"/>
      <c r="J1468" s="274"/>
      <c r="O1468" s="274"/>
      <c r="P1468" s="274"/>
      <c r="Q1468" s="274"/>
      <c r="R1468" s="274"/>
      <c r="S1468" s="274"/>
      <c r="T1468" s="274"/>
      <c r="U1468" s="274"/>
      <c r="V1468" s="274"/>
      <c r="W1468" s="274"/>
      <c r="X1468" s="274"/>
    </row>
    <row r="1469" spans="1:24" x14ac:dyDescent="0.2">
      <c r="A1469" s="220"/>
      <c r="B1469" s="220"/>
      <c r="C1469" s="220"/>
      <c r="D1469" s="220"/>
      <c r="E1469" s="220"/>
      <c r="I1469" s="274"/>
      <c r="J1469" s="274"/>
      <c r="O1469" s="274"/>
      <c r="P1469" s="274"/>
      <c r="Q1469" s="274"/>
      <c r="R1469" s="274"/>
      <c r="S1469" s="274"/>
      <c r="T1469" s="274"/>
      <c r="U1469" s="274"/>
    </row>
    <row r="1470" spans="1:24" x14ac:dyDescent="0.2">
      <c r="A1470" s="220"/>
      <c r="B1470" s="220"/>
      <c r="C1470" s="220"/>
      <c r="D1470" s="220"/>
      <c r="E1470" s="220"/>
      <c r="I1470" s="274"/>
      <c r="J1470" s="274"/>
      <c r="O1470" s="274"/>
      <c r="P1470" s="274"/>
      <c r="Q1470" s="274"/>
      <c r="R1470" s="274"/>
      <c r="S1470" s="274"/>
      <c r="T1470" s="274"/>
      <c r="U1470" s="274"/>
    </row>
    <row r="1471" spans="1:24" x14ac:dyDescent="0.2">
      <c r="A1471" s="220"/>
      <c r="B1471" s="220"/>
      <c r="C1471" s="220"/>
      <c r="D1471" s="220"/>
      <c r="E1471" s="220"/>
      <c r="H1471" s="220"/>
      <c r="I1471" s="274"/>
      <c r="J1471" s="274"/>
      <c r="O1471" s="274"/>
      <c r="P1471" s="274"/>
      <c r="Q1471" s="274"/>
      <c r="R1471" s="274"/>
      <c r="S1471" s="274"/>
      <c r="T1471" s="274"/>
      <c r="U1471" s="274"/>
    </row>
    <row r="1472" spans="1:24" x14ac:dyDescent="0.2">
      <c r="C1472" s="220"/>
      <c r="D1472" s="220"/>
      <c r="E1472" s="220"/>
      <c r="I1472" s="274"/>
      <c r="J1472" s="274"/>
      <c r="O1472" s="274"/>
      <c r="P1472" s="274"/>
      <c r="Q1472" s="274"/>
      <c r="R1472" s="274"/>
      <c r="S1472" s="274"/>
      <c r="T1472" s="274"/>
      <c r="U1472" s="274"/>
    </row>
    <row r="1473" spans="1:21" x14ac:dyDescent="0.2">
      <c r="C1473" s="220"/>
      <c r="D1473" s="220"/>
      <c r="E1473" s="220"/>
      <c r="I1473" s="274"/>
      <c r="J1473" s="274"/>
      <c r="O1473" s="274"/>
      <c r="P1473" s="274"/>
      <c r="Q1473" s="274"/>
      <c r="R1473" s="274"/>
      <c r="S1473" s="274"/>
      <c r="T1473" s="274"/>
      <c r="U1473" s="274"/>
    </row>
    <row r="1474" spans="1:21" x14ac:dyDescent="0.2">
      <c r="C1474" s="220"/>
      <c r="D1474" s="220"/>
      <c r="E1474" s="220"/>
      <c r="I1474" s="274"/>
      <c r="J1474" s="274"/>
      <c r="O1474" s="274"/>
      <c r="P1474" s="274"/>
      <c r="Q1474" s="274"/>
      <c r="R1474" s="274"/>
      <c r="S1474" s="274"/>
      <c r="T1474" s="274"/>
      <c r="U1474" s="274"/>
    </row>
    <row r="1475" spans="1:21" x14ac:dyDescent="0.2">
      <c r="C1475" s="220"/>
      <c r="D1475" s="220"/>
      <c r="E1475" s="220"/>
      <c r="I1475" s="274"/>
      <c r="J1475" s="274"/>
      <c r="O1475" s="274"/>
      <c r="P1475" s="274"/>
      <c r="Q1475" s="274"/>
      <c r="R1475" s="274"/>
      <c r="S1475" s="274"/>
      <c r="T1475" s="274"/>
      <c r="U1475" s="274"/>
    </row>
    <row r="1476" spans="1:21" x14ac:dyDescent="0.2">
      <c r="C1476" s="220"/>
      <c r="D1476" s="220"/>
      <c r="E1476" s="220"/>
      <c r="I1476" s="274"/>
      <c r="J1476" s="274"/>
      <c r="O1476" s="274"/>
      <c r="P1476" s="274"/>
      <c r="Q1476" s="274"/>
      <c r="R1476" s="274"/>
      <c r="S1476" s="274"/>
      <c r="T1476" s="274"/>
      <c r="U1476" s="274"/>
    </row>
    <row r="1477" spans="1:21" x14ac:dyDescent="0.2">
      <c r="C1477" s="220"/>
      <c r="D1477" s="220"/>
      <c r="E1477" s="220"/>
      <c r="I1477" s="274"/>
      <c r="J1477" s="274"/>
      <c r="O1477" s="274"/>
      <c r="P1477" s="274"/>
      <c r="Q1477" s="274"/>
      <c r="R1477" s="274"/>
      <c r="S1477" s="274"/>
      <c r="T1477" s="274"/>
      <c r="U1477" s="274"/>
    </row>
    <row r="1478" spans="1:21" x14ac:dyDescent="0.2">
      <c r="C1478" s="220"/>
      <c r="D1478" s="220"/>
      <c r="E1478" s="220"/>
      <c r="I1478" s="274"/>
      <c r="J1478" s="274"/>
      <c r="O1478" s="274"/>
      <c r="P1478" s="274"/>
      <c r="Q1478" s="274"/>
      <c r="R1478" s="274"/>
      <c r="S1478" s="274"/>
      <c r="T1478" s="274"/>
      <c r="U1478" s="274"/>
    </row>
    <row r="1479" spans="1:21" x14ac:dyDescent="0.2">
      <c r="C1479" s="220"/>
      <c r="D1479" s="220"/>
      <c r="E1479" s="220"/>
      <c r="I1479" s="274"/>
      <c r="J1479" s="274"/>
      <c r="O1479" s="274"/>
      <c r="P1479" s="274"/>
      <c r="Q1479" s="274"/>
      <c r="R1479" s="274"/>
      <c r="S1479" s="274"/>
      <c r="T1479" s="274"/>
      <c r="U1479" s="274"/>
    </row>
    <row r="1480" spans="1:21" x14ac:dyDescent="0.2">
      <c r="C1480" s="220"/>
      <c r="D1480" s="220"/>
      <c r="E1480" s="220"/>
      <c r="I1480" s="274"/>
      <c r="J1480" s="274"/>
      <c r="O1480" s="274"/>
      <c r="P1480" s="274"/>
      <c r="Q1480" s="274"/>
      <c r="R1480" s="274"/>
      <c r="S1480" s="274"/>
      <c r="T1480" s="274"/>
      <c r="U1480" s="274"/>
    </row>
    <row r="1481" spans="1:21" x14ac:dyDescent="0.2">
      <c r="C1481" s="220"/>
      <c r="D1481" s="220"/>
      <c r="E1481" s="220"/>
      <c r="I1481" s="274"/>
      <c r="J1481" s="274"/>
      <c r="O1481" s="274"/>
      <c r="P1481" s="274"/>
      <c r="Q1481" s="274"/>
      <c r="R1481" s="274"/>
      <c r="S1481" s="274"/>
      <c r="T1481" s="274"/>
      <c r="U1481" s="274"/>
    </row>
    <row r="1482" spans="1:21" x14ac:dyDescent="0.2">
      <c r="C1482" s="220"/>
      <c r="D1482" s="220"/>
      <c r="E1482" s="220"/>
      <c r="I1482" s="274"/>
      <c r="J1482" s="274"/>
      <c r="O1482" s="274"/>
      <c r="P1482" s="274"/>
      <c r="Q1482" s="274"/>
      <c r="R1482" s="274"/>
      <c r="S1482" s="274"/>
      <c r="T1482" s="274"/>
      <c r="U1482" s="274"/>
    </row>
    <row r="1483" spans="1:21" x14ac:dyDescent="0.2">
      <c r="C1483" s="220"/>
      <c r="D1483" s="220"/>
      <c r="E1483" s="220"/>
      <c r="I1483" s="274"/>
      <c r="J1483" s="274"/>
      <c r="O1483" s="274"/>
      <c r="P1483" s="274"/>
      <c r="Q1483" s="274"/>
      <c r="R1483" s="274"/>
      <c r="S1483" s="274"/>
      <c r="T1483" s="274"/>
      <c r="U1483" s="274"/>
    </row>
    <row r="1484" spans="1:21" x14ac:dyDescent="0.2">
      <c r="C1484" s="220"/>
      <c r="D1484" s="220"/>
      <c r="E1484" s="220"/>
      <c r="I1484" s="274"/>
      <c r="J1484" s="274"/>
      <c r="O1484" s="274"/>
      <c r="P1484" s="274"/>
      <c r="Q1484" s="274"/>
      <c r="R1484" s="274"/>
      <c r="S1484" s="274"/>
      <c r="T1484" s="274"/>
      <c r="U1484" s="274"/>
    </row>
    <row r="1485" spans="1:21" x14ac:dyDescent="0.2">
      <c r="C1485" s="220"/>
      <c r="D1485" s="220"/>
      <c r="E1485" s="220"/>
      <c r="I1485" s="274"/>
      <c r="J1485" s="274"/>
      <c r="O1485" s="274"/>
      <c r="P1485" s="274"/>
      <c r="Q1485" s="274"/>
      <c r="R1485" s="274"/>
      <c r="S1485" s="274"/>
      <c r="T1485" s="274"/>
      <c r="U1485" s="274"/>
    </row>
    <row r="1486" spans="1:21" x14ac:dyDescent="0.2">
      <c r="C1486" s="220"/>
      <c r="D1486" s="220"/>
      <c r="E1486" s="220"/>
      <c r="G1486" s="220"/>
      <c r="I1486" s="274"/>
      <c r="J1486" s="274"/>
      <c r="O1486" s="274"/>
      <c r="P1486" s="274"/>
      <c r="Q1486" s="274"/>
      <c r="R1486" s="274"/>
      <c r="S1486" s="274"/>
      <c r="T1486" s="274"/>
      <c r="U1486" s="274"/>
    </row>
    <row r="1487" spans="1:21" x14ac:dyDescent="0.2">
      <c r="C1487" s="220"/>
      <c r="D1487" s="220"/>
      <c r="E1487" s="220"/>
      <c r="I1487" s="274"/>
      <c r="J1487" s="274"/>
      <c r="O1487" s="274"/>
      <c r="P1487" s="274"/>
      <c r="Q1487" s="274"/>
      <c r="R1487" s="274"/>
      <c r="S1487" s="274"/>
      <c r="T1487" s="274"/>
      <c r="U1487" s="274"/>
    </row>
    <row r="1488" spans="1:21" x14ac:dyDescent="0.2">
      <c r="A1488" s="220"/>
      <c r="C1488" s="220"/>
      <c r="D1488" s="220"/>
      <c r="E1488" s="220"/>
      <c r="I1488" s="274"/>
      <c r="J1488" s="274"/>
      <c r="O1488" s="274"/>
      <c r="P1488" s="274"/>
      <c r="Q1488" s="274"/>
      <c r="R1488" s="274"/>
      <c r="S1488" s="274"/>
      <c r="T1488" s="274"/>
      <c r="U1488" s="274"/>
    </row>
    <row r="1489" spans="1:21" x14ac:dyDescent="0.2">
      <c r="C1489" s="220"/>
      <c r="D1489" s="220"/>
      <c r="E1489" s="220"/>
      <c r="I1489" s="274"/>
      <c r="J1489" s="274"/>
      <c r="O1489" s="274"/>
      <c r="P1489" s="274"/>
      <c r="Q1489" s="274"/>
      <c r="R1489" s="274"/>
      <c r="S1489" s="274"/>
      <c r="T1489" s="274"/>
      <c r="U1489" s="274"/>
    </row>
    <row r="1490" spans="1:21" x14ac:dyDescent="0.2">
      <c r="C1490" s="220"/>
      <c r="D1490" s="220"/>
      <c r="E1490" s="220"/>
      <c r="I1490" s="274"/>
      <c r="J1490" s="274"/>
      <c r="O1490" s="274"/>
      <c r="P1490" s="274"/>
      <c r="Q1490" s="274"/>
      <c r="R1490" s="274"/>
      <c r="S1490" s="274"/>
      <c r="T1490" s="274"/>
      <c r="U1490" s="274"/>
    </row>
    <row r="1491" spans="1:21" x14ac:dyDescent="0.2">
      <c r="C1491" s="220"/>
      <c r="D1491" s="220"/>
      <c r="E1491" s="220"/>
      <c r="I1491" s="274"/>
      <c r="J1491" s="274"/>
      <c r="O1491" s="274"/>
      <c r="P1491" s="274"/>
      <c r="Q1491" s="274"/>
      <c r="R1491" s="274"/>
      <c r="S1491" s="274"/>
      <c r="T1491" s="274"/>
      <c r="U1491" s="274"/>
    </row>
    <row r="1492" spans="1:21" x14ac:dyDescent="0.2">
      <c r="C1492" s="220"/>
      <c r="D1492" s="220"/>
      <c r="E1492" s="220"/>
      <c r="I1492" s="274"/>
      <c r="J1492" s="274"/>
      <c r="O1492" s="274"/>
      <c r="P1492" s="274"/>
      <c r="Q1492" s="274"/>
      <c r="R1492" s="274"/>
      <c r="S1492" s="274"/>
      <c r="T1492" s="274"/>
      <c r="U1492" s="274"/>
    </row>
    <row r="1493" spans="1:21" x14ac:dyDescent="0.2">
      <c r="C1493" s="220"/>
      <c r="D1493" s="220"/>
      <c r="E1493" s="220"/>
      <c r="I1493" s="274"/>
      <c r="J1493" s="274"/>
      <c r="O1493" s="274"/>
      <c r="P1493" s="274"/>
      <c r="Q1493" s="274"/>
      <c r="R1493" s="274"/>
      <c r="S1493" s="274"/>
      <c r="T1493" s="274"/>
      <c r="U1493" s="274"/>
    </row>
    <row r="1494" spans="1:21" x14ac:dyDescent="0.2">
      <c r="C1494" s="220"/>
      <c r="D1494" s="220"/>
      <c r="E1494" s="220"/>
      <c r="I1494" s="274"/>
      <c r="J1494" s="274"/>
      <c r="O1494" s="274"/>
      <c r="P1494" s="274"/>
      <c r="Q1494" s="274"/>
      <c r="R1494" s="274"/>
      <c r="S1494" s="274"/>
      <c r="T1494" s="274"/>
      <c r="U1494" s="274"/>
    </row>
    <row r="1495" spans="1:21" x14ac:dyDescent="0.2">
      <c r="C1495" s="220"/>
      <c r="D1495" s="220"/>
      <c r="E1495" s="220"/>
      <c r="I1495" s="274"/>
      <c r="J1495" s="274"/>
      <c r="O1495" s="274"/>
      <c r="P1495" s="274"/>
      <c r="Q1495" s="274"/>
      <c r="R1495" s="274"/>
      <c r="S1495" s="274"/>
      <c r="T1495" s="274"/>
      <c r="U1495" s="274"/>
    </row>
    <row r="1496" spans="1:21" x14ac:dyDescent="0.2">
      <c r="C1496" s="220"/>
      <c r="D1496" s="220"/>
      <c r="E1496" s="220"/>
      <c r="I1496" s="274"/>
      <c r="J1496" s="274"/>
      <c r="O1496" s="274"/>
      <c r="P1496" s="274"/>
      <c r="Q1496" s="274"/>
      <c r="R1496" s="274"/>
      <c r="S1496" s="274"/>
      <c r="T1496" s="274"/>
      <c r="U1496" s="274"/>
    </row>
    <row r="1497" spans="1:21" x14ac:dyDescent="0.2">
      <c r="C1497" s="220"/>
      <c r="D1497" s="220"/>
      <c r="E1497" s="220"/>
      <c r="I1497" s="274"/>
      <c r="J1497" s="274"/>
      <c r="O1497" s="274"/>
      <c r="P1497" s="274"/>
      <c r="Q1497" s="274"/>
      <c r="R1497" s="274"/>
      <c r="S1497" s="274"/>
      <c r="T1497" s="274"/>
      <c r="U1497" s="274"/>
    </row>
    <row r="1498" spans="1:21" x14ac:dyDescent="0.2">
      <c r="C1498" s="220"/>
      <c r="D1498" s="220"/>
      <c r="E1498" s="220"/>
      <c r="I1498" s="274"/>
      <c r="J1498" s="274"/>
      <c r="O1498" s="274"/>
      <c r="P1498" s="274"/>
      <c r="Q1498" s="274"/>
      <c r="R1498" s="274"/>
      <c r="S1498" s="274"/>
      <c r="T1498" s="274"/>
      <c r="U1498" s="274"/>
    </row>
    <row r="1499" spans="1:21" x14ac:dyDescent="0.2">
      <c r="C1499" s="220"/>
      <c r="D1499" s="220"/>
      <c r="E1499" s="220"/>
      <c r="I1499" s="274"/>
      <c r="J1499" s="274"/>
      <c r="O1499" s="274"/>
      <c r="P1499" s="274"/>
      <c r="Q1499" s="274"/>
      <c r="R1499" s="274"/>
      <c r="S1499" s="274"/>
      <c r="T1499" s="274"/>
      <c r="U1499" s="274"/>
    </row>
    <row r="1500" spans="1:21" x14ac:dyDescent="0.2">
      <c r="C1500" s="220"/>
      <c r="D1500" s="220"/>
      <c r="E1500" s="220"/>
      <c r="I1500" s="274"/>
      <c r="J1500" s="274"/>
      <c r="O1500" s="274"/>
      <c r="P1500" s="274"/>
      <c r="Q1500" s="274"/>
      <c r="R1500" s="274"/>
      <c r="S1500" s="274"/>
      <c r="T1500" s="274"/>
      <c r="U1500" s="274"/>
    </row>
    <row r="1501" spans="1:21" x14ac:dyDescent="0.2">
      <c r="C1501" s="220"/>
      <c r="D1501" s="220"/>
      <c r="E1501" s="220"/>
      <c r="I1501" s="274"/>
      <c r="J1501" s="274"/>
      <c r="O1501" s="274"/>
      <c r="P1501" s="274"/>
      <c r="Q1501" s="274"/>
      <c r="R1501" s="274"/>
      <c r="S1501" s="274"/>
      <c r="T1501" s="274"/>
      <c r="U1501" s="274"/>
    </row>
    <row r="1502" spans="1:21" x14ac:dyDescent="0.2">
      <c r="C1502" s="220"/>
      <c r="D1502" s="220"/>
      <c r="E1502" s="220"/>
      <c r="I1502" s="274"/>
      <c r="J1502" s="274"/>
      <c r="O1502" s="274"/>
      <c r="P1502" s="274"/>
      <c r="Q1502" s="274"/>
      <c r="R1502" s="274"/>
      <c r="S1502" s="274"/>
      <c r="T1502" s="274"/>
      <c r="U1502" s="274"/>
    </row>
    <row r="1503" spans="1:21" ht="15" x14ac:dyDescent="0.2">
      <c r="A1503" s="276"/>
      <c r="D1503" s="220"/>
      <c r="I1503" s="274"/>
      <c r="J1503" s="274"/>
      <c r="O1503" s="274"/>
      <c r="P1503" s="274"/>
      <c r="Q1503" s="274"/>
      <c r="R1503" s="274"/>
      <c r="S1503" s="274"/>
      <c r="T1503" s="274"/>
      <c r="U1503" s="274"/>
    </row>
    <row r="1504" spans="1:21" ht="15" x14ac:dyDescent="0.2">
      <c r="A1504" s="276"/>
      <c r="D1504" s="220"/>
      <c r="I1504" s="274"/>
      <c r="J1504" s="274"/>
      <c r="O1504" s="274"/>
      <c r="P1504" s="274"/>
      <c r="Q1504" s="274"/>
      <c r="R1504" s="274"/>
      <c r="S1504" s="274"/>
      <c r="T1504" s="274"/>
      <c r="U1504" s="274"/>
    </row>
    <row r="1505" spans="1:21" ht="15" x14ac:dyDescent="0.2">
      <c r="A1505" s="276"/>
      <c r="D1505" s="220"/>
      <c r="I1505" s="274"/>
      <c r="J1505" s="274"/>
      <c r="O1505" s="274"/>
      <c r="P1505" s="274"/>
      <c r="Q1505" s="274"/>
      <c r="R1505" s="274"/>
      <c r="S1505" s="274"/>
      <c r="T1505" s="274"/>
      <c r="U1505" s="274"/>
    </row>
    <row r="1506" spans="1:21" x14ac:dyDescent="0.2">
      <c r="C1506" s="220"/>
      <c r="D1506" s="220"/>
      <c r="E1506" s="220"/>
      <c r="I1506" s="274"/>
      <c r="J1506" s="274"/>
      <c r="O1506" s="274"/>
      <c r="P1506" s="274"/>
      <c r="Q1506" s="274"/>
      <c r="R1506" s="274"/>
      <c r="S1506" s="274"/>
      <c r="T1506" s="274"/>
      <c r="U1506" s="274"/>
    </row>
    <row r="1507" spans="1:21" x14ac:dyDescent="0.2">
      <c r="C1507" s="220"/>
      <c r="D1507" s="220"/>
      <c r="E1507" s="220"/>
      <c r="I1507" s="274"/>
      <c r="J1507" s="274"/>
      <c r="O1507" s="274"/>
      <c r="P1507" s="274"/>
      <c r="Q1507" s="274"/>
      <c r="R1507" s="274"/>
      <c r="S1507" s="274"/>
      <c r="T1507" s="274"/>
      <c r="U1507" s="274"/>
    </row>
    <row r="1508" spans="1:21" x14ac:dyDescent="0.2">
      <c r="C1508" s="220"/>
      <c r="D1508" s="220"/>
      <c r="E1508" s="220"/>
      <c r="I1508" s="274"/>
      <c r="J1508" s="274"/>
      <c r="O1508" s="274"/>
      <c r="P1508" s="274"/>
      <c r="Q1508" s="274"/>
      <c r="R1508" s="274"/>
      <c r="S1508" s="274"/>
      <c r="T1508" s="274"/>
      <c r="U1508" s="274"/>
    </row>
    <row r="1509" spans="1:21" x14ac:dyDescent="0.2">
      <c r="C1509" s="220"/>
      <c r="D1509" s="220"/>
      <c r="E1509" s="220"/>
      <c r="I1509" s="274"/>
      <c r="J1509" s="274"/>
      <c r="O1509" s="274"/>
      <c r="P1509" s="274"/>
      <c r="Q1509" s="274"/>
      <c r="R1509" s="274"/>
      <c r="S1509" s="274"/>
      <c r="T1509" s="274"/>
      <c r="U1509" s="274"/>
    </row>
    <row r="1510" spans="1:21" x14ac:dyDescent="0.2">
      <c r="C1510" s="220"/>
      <c r="D1510" s="220"/>
      <c r="E1510" s="220"/>
      <c r="I1510" s="274"/>
      <c r="J1510" s="274"/>
      <c r="O1510" s="274"/>
      <c r="P1510" s="274"/>
      <c r="Q1510" s="274"/>
      <c r="R1510" s="274"/>
      <c r="S1510" s="274"/>
      <c r="T1510" s="274"/>
      <c r="U1510" s="274"/>
    </row>
    <row r="1511" spans="1:21" x14ac:dyDescent="0.2">
      <c r="C1511" s="220"/>
      <c r="D1511" s="220"/>
      <c r="E1511" s="220"/>
      <c r="I1511" s="274"/>
      <c r="J1511" s="274"/>
      <c r="O1511" s="274"/>
      <c r="P1511" s="274"/>
      <c r="Q1511" s="274"/>
      <c r="R1511" s="274"/>
      <c r="S1511" s="274"/>
      <c r="T1511" s="274"/>
      <c r="U1511" s="274"/>
    </row>
    <row r="1512" spans="1:21" x14ac:dyDescent="0.2">
      <c r="C1512" s="220"/>
      <c r="D1512" s="220"/>
      <c r="E1512" s="220"/>
      <c r="I1512" s="274"/>
      <c r="J1512" s="274"/>
      <c r="O1512" s="274"/>
      <c r="P1512" s="274"/>
      <c r="Q1512" s="274"/>
      <c r="R1512" s="274"/>
      <c r="S1512" s="274"/>
      <c r="T1512" s="274"/>
      <c r="U1512" s="274"/>
    </row>
    <row r="1513" spans="1:21" x14ac:dyDescent="0.2">
      <c r="C1513" s="220"/>
      <c r="D1513" s="220"/>
      <c r="E1513" s="220"/>
      <c r="I1513" s="274"/>
      <c r="J1513" s="274"/>
      <c r="O1513" s="274"/>
      <c r="P1513" s="274"/>
      <c r="Q1513" s="274"/>
      <c r="R1513" s="274"/>
      <c r="S1513" s="274"/>
      <c r="T1513" s="274"/>
      <c r="U1513" s="274"/>
    </row>
    <row r="1514" spans="1:21" x14ac:dyDescent="0.2">
      <c r="C1514" s="220"/>
      <c r="D1514" s="220"/>
      <c r="E1514" s="220"/>
      <c r="I1514" s="274"/>
      <c r="J1514" s="274"/>
      <c r="O1514" s="274"/>
      <c r="P1514" s="274"/>
      <c r="Q1514" s="274"/>
      <c r="R1514" s="274"/>
      <c r="S1514" s="274"/>
      <c r="T1514" s="274"/>
      <c r="U1514" s="274"/>
    </row>
    <row r="1515" spans="1:21" x14ac:dyDescent="0.2">
      <c r="C1515" s="220"/>
      <c r="D1515" s="220"/>
      <c r="E1515" s="220"/>
      <c r="I1515" s="274"/>
      <c r="J1515" s="274"/>
      <c r="O1515" s="274"/>
      <c r="P1515" s="274"/>
      <c r="Q1515" s="274"/>
      <c r="R1515" s="274"/>
      <c r="S1515" s="274"/>
      <c r="T1515" s="274"/>
      <c r="U1515" s="274"/>
    </row>
    <row r="1516" spans="1:21" x14ac:dyDescent="0.2">
      <c r="C1516" s="220"/>
      <c r="D1516" s="220"/>
      <c r="E1516" s="220"/>
      <c r="I1516" s="274"/>
      <c r="J1516" s="274"/>
      <c r="O1516" s="274"/>
      <c r="P1516" s="274"/>
      <c r="Q1516" s="274"/>
      <c r="R1516" s="274"/>
      <c r="S1516" s="274"/>
      <c r="T1516" s="274"/>
      <c r="U1516" s="274"/>
    </row>
    <row r="1517" spans="1:21" x14ac:dyDescent="0.2">
      <c r="C1517" s="220"/>
      <c r="D1517" s="220"/>
      <c r="E1517" s="220"/>
      <c r="I1517" s="274"/>
      <c r="J1517" s="274"/>
      <c r="O1517" s="274"/>
      <c r="P1517" s="274"/>
      <c r="Q1517" s="274"/>
      <c r="R1517" s="274"/>
      <c r="S1517" s="274"/>
      <c r="T1517" s="274"/>
      <c r="U1517" s="274"/>
    </row>
    <row r="1518" spans="1:21" x14ac:dyDescent="0.2">
      <c r="C1518" s="220"/>
      <c r="D1518" s="220"/>
      <c r="E1518" s="220"/>
      <c r="I1518" s="274"/>
      <c r="J1518" s="274"/>
      <c r="O1518" s="274"/>
      <c r="P1518" s="274"/>
      <c r="Q1518" s="274"/>
      <c r="R1518" s="274"/>
      <c r="S1518" s="274"/>
      <c r="T1518" s="274"/>
      <c r="U1518" s="274"/>
    </row>
    <row r="1519" spans="1:21" x14ac:dyDescent="0.2">
      <c r="C1519" s="220"/>
      <c r="D1519" s="220"/>
      <c r="E1519" s="220"/>
      <c r="I1519" s="274"/>
      <c r="J1519" s="274"/>
      <c r="O1519" s="274"/>
      <c r="P1519" s="274"/>
      <c r="Q1519" s="274"/>
      <c r="R1519" s="274"/>
      <c r="S1519" s="274"/>
      <c r="T1519" s="274"/>
      <c r="U1519" s="274"/>
    </row>
    <row r="1520" spans="1:21" x14ac:dyDescent="0.2">
      <c r="C1520" s="220"/>
      <c r="D1520" s="220"/>
      <c r="E1520" s="220"/>
      <c r="I1520" s="274"/>
      <c r="J1520" s="274"/>
      <c r="O1520" s="274"/>
      <c r="P1520" s="274"/>
      <c r="Q1520" s="274"/>
      <c r="R1520" s="274"/>
      <c r="S1520" s="274"/>
      <c r="T1520" s="274"/>
      <c r="U1520" s="274"/>
    </row>
    <row r="1521" spans="1:21" x14ac:dyDescent="0.2">
      <c r="C1521" s="220"/>
      <c r="D1521" s="220"/>
      <c r="E1521" s="220"/>
      <c r="I1521" s="274"/>
      <c r="J1521" s="274"/>
      <c r="O1521" s="274"/>
      <c r="P1521" s="274"/>
      <c r="Q1521" s="274"/>
      <c r="R1521" s="274"/>
      <c r="S1521" s="274"/>
      <c r="T1521" s="274"/>
      <c r="U1521" s="274"/>
    </row>
    <row r="1522" spans="1:21" x14ac:dyDescent="0.2">
      <c r="C1522" s="220"/>
      <c r="D1522" s="220"/>
      <c r="E1522" s="220"/>
      <c r="I1522" s="274"/>
      <c r="J1522" s="274"/>
      <c r="O1522" s="274"/>
      <c r="P1522" s="274"/>
      <c r="Q1522" s="274"/>
      <c r="R1522" s="274"/>
      <c r="S1522" s="274"/>
      <c r="T1522" s="274"/>
      <c r="U1522" s="274"/>
    </row>
    <row r="1523" spans="1:21" x14ac:dyDescent="0.2">
      <c r="C1523" s="220"/>
      <c r="D1523" s="220"/>
      <c r="E1523" s="220"/>
      <c r="I1523" s="274"/>
      <c r="J1523" s="274"/>
      <c r="O1523" s="274"/>
      <c r="P1523" s="274"/>
      <c r="Q1523" s="274"/>
      <c r="R1523" s="274"/>
      <c r="S1523" s="274"/>
      <c r="T1523" s="274"/>
      <c r="U1523" s="274"/>
    </row>
    <row r="1524" spans="1:21" x14ac:dyDescent="0.2">
      <c r="C1524" s="220"/>
      <c r="D1524" s="220"/>
      <c r="E1524" s="220"/>
      <c r="I1524" s="274"/>
      <c r="J1524" s="274"/>
      <c r="O1524" s="274"/>
      <c r="P1524" s="274"/>
      <c r="Q1524" s="274"/>
      <c r="R1524" s="274"/>
      <c r="S1524" s="274"/>
      <c r="T1524" s="274"/>
      <c r="U1524" s="274"/>
    </row>
    <row r="1525" spans="1:21" x14ac:dyDescent="0.2">
      <c r="C1525" s="220"/>
      <c r="D1525" s="220"/>
      <c r="E1525" s="220"/>
      <c r="I1525" s="274"/>
      <c r="J1525" s="274"/>
      <c r="O1525" s="274"/>
      <c r="P1525" s="274"/>
      <c r="Q1525" s="274"/>
      <c r="R1525" s="274"/>
      <c r="S1525" s="274"/>
      <c r="T1525" s="274"/>
      <c r="U1525" s="274"/>
    </row>
    <row r="1526" spans="1:21" x14ac:dyDescent="0.2">
      <c r="A1526" s="220"/>
      <c r="C1526" s="220"/>
      <c r="D1526" s="220"/>
      <c r="E1526" s="220"/>
      <c r="I1526" s="274"/>
      <c r="J1526" s="274"/>
      <c r="O1526" s="274"/>
      <c r="P1526" s="274"/>
      <c r="Q1526" s="274"/>
      <c r="R1526" s="274"/>
      <c r="S1526" s="274"/>
      <c r="T1526" s="274"/>
      <c r="U1526" s="274"/>
    </row>
    <row r="1527" spans="1:21" x14ac:dyDescent="0.2">
      <c r="A1527" s="220"/>
      <c r="C1527" s="220"/>
      <c r="D1527" s="220"/>
      <c r="E1527" s="220"/>
      <c r="I1527" s="274"/>
      <c r="J1527" s="274"/>
      <c r="O1527" s="274"/>
      <c r="P1527" s="274"/>
      <c r="Q1527" s="274"/>
      <c r="R1527" s="274"/>
      <c r="S1527" s="274"/>
      <c r="T1527" s="274"/>
      <c r="U1527" s="274"/>
    </row>
    <row r="1528" spans="1:21" x14ac:dyDescent="0.2">
      <c r="A1528" s="220"/>
      <c r="C1528" s="220"/>
      <c r="D1528" s="220"/>
      <c r="E1528" s="220"/>
      <c r="I1528" s="274"/>
      <c r="J1528" s="274"/>
      <c r="O1528" s="274"/>
      <c r="P1528" s="274"/>
      <c r="Q1528" s="274"/>
      <c r="R1528" s="274"/>
      <c r="S1528" s="274"/>
      <c r="T1528" s="274"/>
      <c r="U1528" s="274"/>
    </row>
    <row r="1529" spans="1:21" x14ac:dyDescent="0.2">
      <c r="A1529" s="220"/>
      <c r="C1529" s="220"/>
      <c r="D1529" s="220"/>
      <c r="E1529" s="220"/>
      <c r="I1529" s="274"/>
      <c r="J1529" s="274"/>
      <c r="K1529" s="274"/>
      <c r="O1529" s="274"/>
      <c r="P1529" s="274"/>
      <c r="Q1529" s="274"/>
      <c r="R1529" s="274"/>
      <c r="S1529" s="274"/>
      <c r="T1529" s="274"/>
      <c r="U1529" s="274"/>
    </row>
    <row r="1530" spans="1:21" x14ac:dyDescent="0.2">
      <c r="A1530" s="220"/>
      <c r="C1530" s="220"/>
      <c r="D1530" s="220"/>
      <c r="E1530" s="220"/>
      <c r="I1530" s="274"/>
      <c r="J1530" s="274"/>
      <c r="K1530" s="274"/>
      <c r="O1530" s="274"/>
      <c r="P1530" s="274"/>
      <c r="Q1530" s="274"/>
      <c r="R1530" s="274"/>
      <c r="S1530" s="274"/>
      <c r="T1530" s="274"/>
      <c r="U1530" s="274"/>
    </row>
    <row r="1531" spans="1:21" x14ac:dyDescent="0.2">
      <c r="A1531" s="220"/>
      <c r="C1531" s="220"/>
      <c r="D1531" s="220"/>
      <c r="E1531" s="220"/>
      <c r="I1531" s="274"/>
      <c r="J1531" s="274"/>
      <c r="K1531" s="274"/>
      <c r="O1531" s="274"/>
      <c r="P1531" s="274"/>
      <c r="Q1531" s="274"/>
      <c r="R1531" s="274"/>
      <c r="S1531" s="274"/>
      <c r="T1531" s="274"/>
      <c r="U1531" s="274"/>
    </row>
    <row r="1532" spans="1:21" x14ac:dyDescent="0.2">
      <c r="A1532" s="220"/>
      <c r="C1532" s="220"/>
      <c r="D1532" s="220"/>
      <c r="E1532" s="220"/>
      <c r="I1532" s="274"/>
      <c r="J1532" s="274"/>
      <c r="K1532" s="274"/>
      <c r="O1532" s="274"/>
      <c r="P1532" s="274"/>
      <c r="Q1532" s="274"/>
      <c r="R1532" s="274"/>
      <c r="S1532" s="274"/>
      <c r="T1532" s="274"/>
      <c r="U1532" s="274"/>
    </row>
    <row r="1533" spans="1:21" x14ac:dyDescent="0.2">
      <c r="A1533" s="220"/>
      <c r="C1533" s="220"/>
      <c r="D1533" s="220"/>
      <c r="E1533" s="220"/>
      <c r="I1533" s="274"/>
      <c r="J1533" s="274"/>
      <c r="K1533" s="274"/>
      <c r="O1533" s="274"/>
      <c r="P1533" s="274"/>
      <c r="Q1533" s="274"/>
      <c r="R1533" s="274"/>
      <c r="S1533" s="274"/>
      <c r="T1533" s="274"/>
      <c r="U1533" s="274"/>
    </row>
    <row r="1534" spans="1:21" x14ac:dyDescent="0.2">
      <c r="A1534" s="220"/>
      <c r="C1534" s="220"/>
      <c r="D1534" s="220"/>
      <c r="E1534" s="220"/>
      <c r="I1534" s="274"/>
      <c r="J1534" s="274"/>
      <c r="K1534" s="274"/>
      <c r="O1534" s="274"/>
      <c r="P1534" s="274"/>
      <c r="Q1534" s="274"/>
      <c r="R1534" s="274"/>
      <c r="S1534" s="274"/>
      <c r="T1534" s="274"/>
      <c r="U1534" s="274"/>
    </row>
    <row r="1535" spans="1:21" x14ac:dyDescent="0.2">
      <c r="A1535" s="220"/>
      <c r="C1535" s="220"/>
      <c r="D1535" s="220"/>
      <c r="E1535" s="220"/>
      <c r="I1535" s="274"/>
      <c r="J1535" s="274"/>
      <c r="K1535" s="274"/>
      <c r="O1535" s="274"/>
      <c r="P1535" s="274"/>
      <c r="Q1535" s="274"/>
      <c r="R1535" s="274"/>
      <c r="S1535" s="274"/>
      <c r="T1535" s="274"/>
      <c r="U1535" s="274"/>
    </row>
    <row r="1536" spans="1:21" x14ac:dyDescent="0.2">
      <c r="A1536" s="220"/>
      <c r="C1536" s="220"/>
      <c r="D1536" s="220"/>
      <c r="E1536" s="220"/>
      <c r="F1536" s="220"/>
      <c r="G1536" s="220"/>
      <c r="I1536" s="274"/>
      <c r="J1536" s="274"/>
      <c r="O1536" s="274"/>
      <c r="P1536" s="274"/>
      <c r="Q1536" s="274"/>
      <c r="R1536" s="274"/>
      <c r="S1536" s="274"/>
      <c r="T1536" s="274"/>
      <c r="U1536" s="274"/>
    </row>
    <row r="1537" spans="3:21" x14ac:dyDescent="0.2">
      <c r="C1537" s="220"/>
      <c r="D1537" s="220"/>
      <c r="E1537" s="220"/>
      <c r="I1537" s="277"/>
      <c r="J1537" s="277"/>
      <c r="O1537" s="274"/>
      <c r="P1537" s="274"/>
      <c r="Q1537" s="274"/>
      <c r="R1537" s="274"/>
      <c r="S1537" s="274"/>
      <c r="T1537" s="274"/>
      <c r="U1537" s="274"/>
    </row>
    <row r="1538" spans="3:21" x14ac:dyDescent="0.2">
      <c r="C1538" s="220"/>
      <c r="D1538" s="220"/>
      <c r="E1538" s="220"/>
      <c r="I1538" s="274"/>
      <c r="J1538" s="274"/>
      <c r="O1538" s="274"/>
      <c r="P1538" s="274"/>
      <c r="Q1538" s="274"/>
      <c r="R1538" s="274"/>
      <c r="S1538" s="274"/>
      <c r="T1538" s="274"/>
      <c r="U1538" s="274"/>
    </row>
    <row r="1539" spans="3:21" x14ac:dyDescent="0.2">
      <c r="C1539" s="220"/>
      <c r="D1539" s="220"/>
      <c r="E1539" s="220"/>
      <c r="I1539" s="274"/>
      <c r="J1539" s="274"/>
      <c r="O1539" s="274"/>
      <c r="P1539" s="274"/>
      <c r="Q1539" s="274"/>
      <c r="R1539" s="274"/>
      <c r="S1539" s="274"/>
      <c r="T1539" s="274"/>
      <c r="U1539" s="274"/>
    </row>
    <row r="1540" spans="3:21" x14ac:dyDescent="0.2">
      <c r="C1540" s="220"/>
      <c r="D1540" s="220"/>
      <c r="E1540" s="220"/>
      <c r="F1540" s="220"/>
      <c r="I1540" s="274"/>
      <c r="J1540" s="274"/>
      <c r="O1540" s="274"/>
      <c r="P1540" s="274"/>
      <c r="Q1540" s="274"/>
      <c r="R1540" s="274"/>
      <c r="S1540" s="274"/>
      <c r="T1540" s="274"/>
      <c r="U1540" s="274"/>
    </row>
    <row r="1541" spans="3:21" x14ac:dyDescent="0.2">
      <c r="C1541" s="220"/>
      <c r="D1541" s="220"/>
      <c r="E1541" s="220"/>
      <c r="F1541" s="220"/>
      <c r="I1541" s="274"/>
      <c r="J1541" s="274"/>
      <c r="O1541" s="274"/>
      <c r="P1541" s="274"/>
      <c r="Q1541" s="274"/>
      <c r="R1541" s="274"/>
      <c r="S1541" s="274"/>
      <c r="T1541" s="274"/>
      <c r="U1541" s="274"/>
    </row>
    <row r="1542" spans="3:21" x14ac:dyDescent="0.2">
      <c r="C1542" s="220"/>
      <c r="D1542" s="220"/>
      <c r="E1542" s="220"/>
      <c r="F1542" s="220"/>
      <c r="I1542" s="274"/>
      <c r="J1542" s="274"/>
      <c r="O1542" s="274"/>
      <c r="P1542" s="274"/>
      <c r="Q1542" s="274"/>
      <c r="R1542" s="274"/>
      <c r="S1542" s="274"/>
      <c r="T1542" s="274"/>
      <c r="U1542" s="274"/>
    </row>
    <row r="1543" spans="3:21" x14ac:dyDescent="0.2">
      <c r="C1543" s="220"/>
      <c r="D1543" s="220"/>
      <c r="E1543" s="220"/>
      <c r="F1543" s="220"/>
      <c r="I1543" s="274"/>
      <c r="J1543" s="274"/>
      <c r="O1543" s="274"/>
      <c r="P1543" s="274"/>
      <c r="Q1543" s="274"/>
      <c r="R1543" s="274"/>
      <c r="S1543" s="274"/>
      <c r="T1543" s="274"/>
      <c r="U1543" s="274"/>
    </row>
    <row r="1544" spans="3:21" x14ac:dyDescent="0.2">
      <c r="C1544" s="220"/>
      <c r="D1544" s="220"/>
      <c r="E1544" s="220"/>
      <c r="F1544" s="220"/>
      <c r="I1544" s="274"/>
      <c r="J1544" s="274"/>
      <c r="O1544" s="274"/>
      <c r="P1544" s="274"/>
      <c r="Q1544" s="274"/>
      <c r="R1544" s="274"/>
      <c r="S1544" s="274"/>
      <c r="T1544" s="274"/>
      <c r="U1544" s="274"/>
    </row>
    <row r="1545" spans="3:21" x14ac:dyDescent="0.2">
      <c r="C1545" s="220"/>
      <c r="D1545" s="220"/>
      <c r="E1545" s="220"/>
      <c r="I1545" s="274"/>
      <c r="J1545" s="274"/>
      <c r="O1545" s="274"/>
      <c r="P1545" s="274"/>
      <c r="Q1545" s="274"/>
      <c r="R1545" s="274"/>
      <c r="S1545" s="274"/>
      <c r="T1545" s="274"/>
      <c r="U1545" s="274"/>
    </row>
    <row r="1546" spans="3:21" x14ac:dyDescent="0.2">
      <c r="C1546" s="220"/>
      <c r="D1546" s="220"/>
      <c r="E1546" s="220"/>
      <c r="I1546" s="274"/>
      <c r="J1546" s="274"/>
      <c r="N1546" s="220"/>
      <c r="O1546" s="274"/>
      <c r="P1546" s="274"/>
      <c r="Q1546" s="274"/>
      <c r="R1546" s="274"/>
      <c r="S1546" s="274"/>
      <c r="T1546" s="274"/>
      <c r="U1546" s="274"/>
    </row>
    <row r="1547" spans="3:21" x14ac:dyDescent="0.2">
      <c r="C1547" s="220"/>
      <c r="D1547" s="220"/>
      <c r="E1547" s="220"/>
      <c r="I1547" s="274"/>
      <c r="J1547" s="274"/>
      <c r="O1547" s="274"/>
      <c r="P1547" s="274"/>
      <c r="Q1547" s="274"/>
      <c r="R1547" s="274"/>
      <c r="S1547" s="274"/>
      <c r="T1547" s="274"/>
      <c r="U1547" s="274"/>
    </row>
    <row r="1548" spans="3:21" x14ac:dyDescent="0.2">
      <c r="C1548" s="220"/>
      <c r="D1548" s="220"/>
      <c r="E1548" s="220"/>
      <c r="I1548" s="274"/>
      <c r="J1548" s="274"/>
      <c r="O1548" s="274"/>
      <c r="P1548" s="274"/>
      <c r="Q1548" s="274"/>
      <c r="R1548" s="274"/>
      <c r="S1548" s="274"/>
      <c r="T1548" s="274"/>
      <c r="U1548" s="274"/>
    </row>
    <row r="1549" spans="3:21" x14ac:dyDescent="0.2">
      <c r="C1549" s="220"/>
      <c r="D1549" s="220"/>
      <c r="E1549" s="220"/>
      <c r="I1549" s="274"/>
      <c r="J1549" s="274"/>
      <c r="O1549" s="274"/>
      <c r="P1549" s="274"/>
      <c r="Q1549" s="274"/>
      <c r="R1549" s="274"/>
      <c r="S1549" s="274"/>
      <c r="T1549" s="274"/>
      <c r="U1549" s="274"/>
    </row>
    <row r="1550" spans="3:21" x14ac:dyDescent="0.2">
      <c r="C1550" s="220"/>
      <c r="D1550" s="220"/>
      <c r="E1550" s="220"/>
      <c r="I1550" s="274"/>
      <c r="J1550" s="274"/>
      <c r="N1550" s="220"/>
      <c r="O1550" s="274"/>
      <c r="P1550" s="274"/>
      <c r="Q1550" s="274"/>
      <c r="R1550" s="274"/>
      <c r="S1550" s="274"/>
      <c r="T1550" s="274"/>
      <c r="U1550" s="274"/>
    </row>
    <row r="1551" spans="3:21" x14ac:dyDescent="0.2">
      <c r="C1551" s="220"/>
      <c r="D1551" s="220"/>
      <c r="E1551" s="220"/>
      <c r="I1551" s="274"/>
      <c r="J1551" s="274"/>
      <c r="O1551" s="274"/>
      <c r="P1551" s="274"/>
      <c r="Q1551" s="274"/>
      <c r="R1551" s="274"/>
      <c r="S1551" s="274"/>
      <c r="T1551" s="274"/>
      <c r="U1551" s="274"/>
    </row>
    <row r="1552" spans="3:21" x14ac:dyDescent="0.2">
      <c r="C1552" s="220"/>
      <c r="D1552" s="220"/>
      <c r="E1552" s="220"/>
      <c r="I1552" s="274"/>
      <c r="J1552" s="274"/>
      <c r="N1552" s="220"/>
      <c r="O1552" s="274"/>
      <c r="P1552" s="274"/>
      <c r="Q1552" s="274"/>
      <c r="R1552" s="274"/>
      <c r="S1552" s="274"/>
      <c r="T1552" s="274"/>
      <c r="U1552" s="274"/>
    </row>
    <row r="1553" spans="3:21" x14ac:dyDescent="0.2">
      <c r="C1553" s="220"/>
      <c r="D1553" s="220"/>
      <c r="E1553" s="220"/>
      <c r="I1553" s="274"/>
      <c r="J1553" s="274"/>
      <c r="O1553" s="274"/>
      <c r="P1553" s="274"/>
      <c r="Q1553" s="274"/>
      <c r="R1553" s="274"/>
      <c r="S1553" s="274"/>
      <c r="T1553" s="274"/>
      <c r="U1553" s="274"/>
    </row>
    <row r="1554" spans="3:21" x14ac:dyDescent="0.2">
      <c r="C1554" s="220"/>
      <c r="D1554" s="220"/>
      <c r="E1554" s="220"/>
      <c r="I1554" s="274"/>
      <c r="J1554" s="274"/>
      <c r="O1554" s="274"/>
      <c r="P1554" s="274"/>
      <c r="Q1554" s="274"/>
      <c r="R1554" s="274"/>
      <c r="S1554" s="274"/>
      <c r="T1554" s="274"/>
      <c r="U1554" s="274"/>
    </row>
    <row r="1555" spans="3:21" x14ac:dyDescent="0.2">
      <c r="C1555" s="220"/>
      <c r="D1555" s="220"/>
      <c r="E1555" s="220"/>
      <c r="I1555" s="274"/>
      <c r="J1555" s="274"/>
      <c r="O1555" s="274"/>
      <c r="P1555" s="274"/>
      <c r="Q1555" s="274"/>
      <c r="R1555" s="274"/>
      <c r="S1555" s="274"/>
      <c r="T1555" s="274"/>
      <c r="U1555" s="274"/>
    </row>
    <row r="1556" spans="3:21" x14ac:dyDescent="0.2">
      <c r="C1556" s="220"/>
      <c r="D1556" s="220"/>
      <c r="E1556" s="220"/>
      <c r="I1556" s="274"/>
      <c r="J1556" s="274"/>
      <c r="N1556" s="220"/>
      <c r="O1556" s="274"/>
      <c r="P1556" s="274"/>
      <c r="Q1556" s="274"/>
      <c r="R1556" s="274"/>
      <c r="S1556" s="274"/>
      <c r="T1556" s="274"/>
      <c r="U1556" s="274"/>
    </row>
    <row r="1557" spans="3:21" x14ac:dyDescent="0.2">
      <c r="C1557" s="220"/>
      <c r="D1557" s="220"/>
      <c r="E1557" s="220"/>
      <c r="I1557" s="274"/>
      <c r="J1557" s="274"/>
      <c r="N1557" s="220"/>
      <c r="O1557" s="274"/>
      <c r="P1557" s="274"/>
      <c r="Q1557" s="274"/>
      <c r="R1557" s="274"/>
      <c r="S1557" s="274"/>
      <c r="T1557" s="274"/>
      <c r="U1557" s="274"/>
    </row>
    <row r="1558" spans="3:21" x14ac:dyDescent="0.2">
      <c r="C1558" s="220"/>
      <c r="D1558" s="220"/>
      <c r="E1558" s="220"/>
      <c r="I1558" s="274"/>
      <c r="J1558" s="274"/>
      <c r="N1558" s="220"/>
      <c r="O1558" s="274"/>
      <c r="P1558" s="274"/>
      <c r="Q1558" s="274"/>
      <c r="R1558" s="274"/>
      <c r="S1558" s="274"/>
      <c r="T1558" s="274"/>
      <c r="U1558" s="274"/>
    </row>
    <row r="1559" spans="3:21" x14ac:dyDescent="0.2">
      <c r="C1559" s="220"/>
      <c r="D1559" s="220"/>
      <c r="E1559" s="220"/>
      <c r="I1559" s="274"/>
      <c r="J1559" s="274"/>
      <c r="O1559" s="274"/>
      <c r="P1559" s="274"/>
      <c r="Q1559" s="274"/>
      <c r="R1559" s="274"/>
      <c r="S1559" s="274"/>
      <c r="T1559" s="274"/>
      <c r="U1559" s="274"/>
    </row>
    <row r="1560" spans="3:21" x14ac:dyDescent="0.2">
      <c r="C1560" s="220"/>
      <c r="D1560" s="220"/>
      <c r="E1560" s="220"/>
      <c r="I1560" s="274"/>
      <c r="J1560" s="274"/>
      <c r="O1560" s="274"/>
      <c r="P1560" s="274"/>
      <c r="Q1560" s="274"/>
      <c r="R1560" s="274"/>
      <c r="S1560" s="274"/>
      <c r="T1560" s="274"/>
      <c r="U1560" s="274"/>
    </row>
    <row r="1561" spans="3:21" x14ac:dyDescent="0.2">
      <c r="C1561" s="220"/>
      <c r="D1561" s="220"/>
      <c r="E1561" s="220"/>
      <c r="I1561" s="274"/>
      <c r="J1561" s="274"/>
      <c r="O1561" s="274"/>
      <c r="P1561" s="274"/>
      <c r="Q1561" s="274"/>
      <c r="R1561" s="274"/>
      <c r="S1561" s="274"/>
      <c r="T1561" s="274"/>
      <c r="U1561" s="274"/>
    </row>
    <row r="1562" spans="3:21" x14ac:dyDescent="0.2">
      <c r="C1562" s="220"/>
      <c r="D1562" s="220"/>
      <c r="E1562" s="220"/>
      <c r="I1562" s="274"/>
      <c r="J1562" s="274"/>
      <c r="N1562" s="220"/>
      <c r="O1562" s="274"/>
      <c r="P1562" s="274"/>
      <c r="Q1562" s="274"/>
      <c r="R1562" s="274"/>
      <c r="S1562" s="274"/>
      <c r="T1562" s="274"/>
      <c r="U1562" s="274"/>
    </row>
    <row r="1563" spans="3:21" x14ac:dyDescent="0.2">
      <c r="C1563" s="220"/>
      <c r="D1563" s="220"/>
      <c r="E1563" s="220"/>
      <c r="I1563" s="274"/>
      <c r="J1563" s="274"/>
      <c r="O1563" s="274"/>
      <c r="P1563" s="274"/>
      <c r="Q1563" s="274"/>
      <c r="R1563" s="274"/>
      <c r="S1563" s="274"/>
      <c r="T1563" s="274"/>
      <c r="U1563" s="274"/>
    </row>
    <row r="1564" spans="3:21" x14ac:dyDescent="0.2">
      <c r="C1564" s="220"/>
      <c r="D1564" s="220"/>
      <c r="E1564" s="220"/>
      <c r="I1564" s="274"/>
      <c r="J1564" s="274"/>
      <c r="O1564" s="274"/>
      <c r="P1564" s="274"/>
      <c r="Q1564" s="274"/>
      <c r="R1564" s="274"/>
      <c r="S1564" s="274"/>
      <c r="T1564" s="274"/>
      <c r="U1564" s="274"/>
    </row>
    <row r="1565" spans="3:21" x14ac:dyDescent="0.2">
      <c r="C1565" s="220"/>
      <c r="D1565" s="220"/>
      <c r="E1565" s="220"/>
      <c r="I1565" s="274"/>
      <c r="J1565" s="274"/>
      <c r="O1565" s="274"/>
      <c r="P1565" s="274"/>
      <c r="Q1565" s="274"/>
      <c r="R1565" s="274"/>
      <c r="S1565" s="274"/>
      <c r="T1565" s="274"/>
      <c r="U1565" s="274"/>
    </row>
    <row r="1566" spans="3:21" x14ac:dyDescent="0.2">
      <c r="C1566" s="220"/>
      <c r="D1566" s="220"/>
      <c r="E1566" s="220"/>
      <c r="I1566" s="274"/>
      <c r="J1566" s="274"/>
      <c r="O1566" s="274"/>
      <c r="P1566" s="274"/>
      <c r="Q1566" s="274"/>
      <c r="R1566" s="274"/>
      <c r="S1566" s="274"/>
      <c r="T1566" s="274"/>
      <c r="U1566" s="274"/>
    </row>
    <row r="1567" spans="3:21" x14ac:dyDescent="0.2">
      <c r="C1567" s="220"/>
      <c r="D1567" s="220"/>
      <c r="E1567" s="220"/>
      <c r="I1567" s="274"/>
      <c r="J1567" s="274"/>
      <c r="O1567" s="274"/>
      <c r="P1567" s="274"/>
      <c r="Q1567" s="274"/>
      <c r="R1567" s="274"/>
      <c r="S1567" s="274"/>
      <c r="T1567" s="274"/>
      <c r="U1567" s="274"/>
    </row>
    <row r="1568" spans="3:21" x14ac:dyDescent="0.2">
      <c r="C1568" s="220"/>
      <c r="D1568" s="220"/>
      <c r="E1568" s="220"/>
      <c r="I1568" s="274"/>
      <c r="J1568" s="274"/>
      <c r="O1568" s="274"/>
      <c r="P1568" s="274"/>
      <c r="Q1568" s="274"/>
      <c r="R1568" s="274"/>
      <c r="S1568" s="274"/>
      <c r="T1568" s="274"/>
      <c r="U1568" s="274"/>
    </row>
    <row r="1569" spans="1:21" x14ac:dyDescent="0.2">
      <c r="C1569" s="220"/>
      <c r="D1569" s="220"/>
      <c r="E1569" s="220"/>
      <c r="I1569" s="274"/>
      <c r="J1569" s="274"/>
      <c r="O1569" s="274"/>
      <c r="P1569" s="274"/>
      <c r="Q1569" s="274"/>
      <c r="R1569" s="274"/>
      <c r="S1569" s="274"/>
      <c r="T1569" s="274"/>
      <c r="U1569" s="274"/>
    </row>
    <row r="1570" spans="1:21" x14ac:dyDescent="0.2">
      <c r="C1570" s="220"/>
      <c r="D1570" s="220"/>
      <c r="E1570" s="220"/>
      <c r="I1570" s="274"/>
      <c r="J1570" s="274"/>
      <c r="O1570" s="274"/>
      <c r="P1570" s="274"/>
      <c r="Q1570" s="274"/>
      <c r="R1570" s="274"/>
      <c r="S1570" s="274"/>
      <c r="T1570" s="274"/>
      <c r="U1570" s="274"/>
    </row>
    <row r="1571" spans="1:21" x14ac:dyDescent="0.2">
      <c r="C1571" s="220"/>
      <c r="D1571" s="220"/>
      <c r="E1571" s="220"/>
      <c r="I1571" s="274"/>
      <c r="J1571" s="274"/>
      <c r="O1571" s="274"/>
      <c r="P1571" s="274"/>
      <c r="Q1571" s="274"/>
      <c r="R1571" s="274"/>
      <c r="S1571" s="274"/>
      <c r="T1571" s="274"/>
      <c r="U1571" s="274"/>
    </row>
    <row r="1572" spans="1:21" x14ac:dyDescent="0.2">
      <c r="C1572" s="220"/>
      <c r="D1572" s="220"/>
      <c r="E1572" s="220"/>
      <c r="I1572" s="274"/>
      <c r="J1572" s="274"/>
      <c r="O1572" s="274"/>
      <c r="P1572" s="274"/>
      <c r="Q1572" s="274"/>
      <c r="R1572" s="274"/>
      <c r="S1572" s="274"/>
      <c r="T1572" s="274"/>
      <c r="U1572" s="274"/>
    </row>
    <row r="1573" spans="1:21" x14ac:dyDescent="0.2">
      <c r="C1573" s="220"/>
      <c r="D1573" s="220"/>
      <c r="E1573" s="220"/>
      <c r="I1573" s="274"/>
      <c r="J1573" s="274"/>
      <c r="O1573" s="274"/>
      <c r="P1573" s="274"/>
      <c r="Q1573" s="274"/>
      <c r="R1573" s="274"/>
      <c r="S1573" s="274"/>
      <c r="T1573" s="274"/>
      <c r="U1573" s="274"/>
    </row>
    <row r="1574" spans="1:21" x14ac:dyDescent="0.2">
      <c r="C1574" s="220"/>
      <c r="D1574" s="220"/>
      <c r="E1574" s="220"/>
      <c r="I1574" s="274"/>
      <c r="J1574" s="274"/>
      <c r="O1574" s="274"/>
      <c r="P1574" s="274"/>
      <c r="Q1574" s="274"/>
      <c r="R1574" s="274"/>
      <c r="S1574" s="274"/>
      <c r="T1574" s="274"/>
      <c r="U1574" s="274"/>
    </row>
    <row r="1575" spans="1:21" x14ac:dyDescent="0.2">
      <c r="C1575" s="220"/>
      <c r="D1575" s="220"/>
      <c r="E1575" s="220"/>
      <c r="I1575" s="274"/>
      <c r="J1575" s="274"/>
      <c r="O1575" s="274"/>
      <c r="P1575" s="274"/>
      <c r="Q1575" s="274"/>
      <c r="R1575" s="274"/>
      <c r="S1575" s="274"/>
      <c r="T1575" s="274"/>
      <c r="U1575" s="274"/>
    </row>
    <row r="1576" spans="1:21" x14ac:dyDescent="0.2">
      <c r="C1576" s="220"/>
      <c r="D1576" s="220"/>
      <c r="E1576" s="220"/>
      <c r="I1576" s="274"/>
      <c r="J1576" s="274"/>
      <c r="O1576" s="274"/>
      <c r="P1576" s="274"/>
      <c r="Q1576" s="274"/>
      <c r="R1576" s="274"/>
      <c r="S1576" s="274"/>
      <c r="T1576" s="274"/>
      <c r="U1576" s="274"/>
    </row>
    <row r="1577" spans="1:21" x14ac:dyDescent="0.2">
      <c r="C1577" s="220"/>
      <c r="D1577" s="220"/>
      <c r="E1577" s="220"/>
      <c r="I1577" s="274"/>
      <c r="J1577" s="274"/>
      <c r="O1577" s="274"/>
      <c r="P1577" s="274"/>
      <c r="Q1577" s="274"/>
      <c r="R1577" s="274"/>
      <c r="S1577" s="274"/>
      <c r="T1577" s="274"/>
      <c r="U1577" s="274"/>
    </row>
    <row r="1578" spans="1:21" x14ac:dyDescent="0.2">
      <c r="C1578" s="220"/>
      <c r="D1578" s="220"/>
      <c r="E1578" s="220"/>
      <c r="I1578" s="274"/>
      <c r="J1578" s="274"/>
      <c r="O1578" s="274"/>
      <c r="P1578" s="274"/>
      <c r="Q1578" s="274"/>
      <c r="R1578" s="274"/>
      <c r="S1578" s="274"/>
      <c r="T1578" s="274"/>
      <c r="U1578" s="274"/>
    </row>
    <row r="1579" spans="1:21" x14ac:dyDescent="0.2">
      <c r="C1579" s="220"/>
      <c r="D1579" s="220"/>
      <c r="E1579" s="220"/>
      <c r="I1579" s="274"/>
      <c r="J1579" s="274"/>
      <c r="O1579" s="274"/>
      <c r="P1579" s="274"/>
      <c r="Q1579" s="274"/>
      <c r="R1579" s="274"/>
      <c r="S1579" s="274"/>
      <c r="T1579" s="274"/>
      <c r="U1579" s="274"/>
    </row>
    <row r="1580" spans="1:21" x14ac:dyDescent="0.2">
      <c r="A1580" s="220"/>
      <c r="C1580" s="220"/>
      <c r="D1580" s="220"/>
      <c r="E1580" s="220"/>
      <c r="I1580" s="274"/>
      <c r="J1580" s="274"/>
      <c r="O1580" s="274"/>
      <c r="P1580" s="274"/>
      <c r="Q1580" s="274"/>
      <c r="R1580" s="274"/>
      <c r="S1580" s="274"/>
      <c r="T1580" s="274"/>
      <c r="U1580" s="274"/>
    </row>
    <row r="1581" spans="1:21" x14ac:dyDescent="0.2">
      <c r="C1581" s="220"/>
      <c r="D1581" s="220"/>
      <c r="E1581" s="220"/>
      <c r="I1581" s="274"/>
      <c r="J1581" s="274"/>
      <c r="O1581" s="274"/>
      <c r="P1581" s="274"/>
      <c r="Q1581" s="274"/>
      <c r="R1581" s="274"/>
      <c r="S1581" s="274"/>
      <c r="T1581" s="274"/>
      <c r="U1581" s="274"/>
    </row>
    <row r="1582" spans="1:21" x14ac:dyDescent="0.2">
      <c r="C1582" s="220"/>
      <c r="D1582" s="220"/>
      <c r="E1582" s="220"/>
      <c r="I1582" s="274"/>
      <c r="J1582" s="274"/>
      <c r="O1582" s="274"/>
      <c r="P1582" s="274"/>
      <c r="Q1582" s="274"/>
      <c r="R1582" s="274"/>
      <c r="S1582" s="274"/>
      <c r="T1582" s="274"/>
      <c r="U1582" s="274"/>
    </row>
    <row r="1583" spans="1:21" x14ac:dyDescent="0.2">
      <c r="C1583" s="220"/>
      <c r="D1583" s="220"/>
      <c r="E1583" s="220"/>
      <c r="I1583" s="274"/>
      <c r="J1583" s="274"/>
      <c r="O1583" s="274"/>
      <c r="P1583" s="274"/>
      <c r="Q1583" s="274"/>
      <c r="R1583" s="274"/>
      <c r="S1583" s="274"/>
      <c r="T1583" s="274"/>
      <c r="U1583" s="274"/>
    </row>
    <row r="1584" spans="1:21" x14ac:dyDescent="0.2">
      <c r="C1584" s="220"/>
      <c r="D1584" s="220"/>
      <c r="E1584" s="220"/>
      <c r="I1584" s="274"/>
      <c r="J1584" s="274"/>
      <c r="O1584" s="274"/>
      <c r="P1584" s="274"/>
      <c r="Q1584" s="274"/>
      <c r="R1584" s="274"/>
      <c r="S1584" s="274"/>
      <c r="T1584" s="274"/>
      <c r="U1584" s="274"/>
    </row>
    <row r="1585" spans="1:21" x14ac:dyDescent="0.2">
      <c r="A1585" s="220"/>
      <c r="C1585" s="220"/>
      <c r="D1585" s="220"/>
      <c r="E1585" s="220"/>
      <c r="F1585" s="220"/>
      <c r="G1585" s="220"/>
      <c r="H1585" s="220"/>
      <c r="I1585" s="274"/>
      <c r="J1585" s="274"/>
      <c r="O1585" s="274"/>
      <c r="P1585" s="274"/>
      <c r="Q1585" s="274"/>
      <c r="R1585" s="274"/>
      <c r="S1585" s="274"/>
      <c r="T1585" s="274"/>
      <c r="U1585" s="274"/>
    </row>
    <row r="1586" spans="1:21" x14ac:dyDescent="0.2">
      <c r="C1586" s="220"/>
      <c r="D1586" s="220"/>
      <c r="E1586" s="220"/>
      <c r="I1586" s="274"/>
      <c r="J1586" s="274"/>
      <c r="O1586" s="274"/>
      <c r="P1586" s="274"/>
      <c r="Q1586" s="274"/>
      <c r="R1586" s="274"/>
      <c r="S1586" s="274"/>
      <c r="T1586" s="274"/>
      <c r="U1586" s="274"/>
    </row>
    <row r="1587" spans="1:21" x14ac:dyDescent="0.2">
      <c r="C1587" s="220"/>
      <c r="D1587" s="220"/>
      <c r="E1587" s="220"/>
      <c r="I1587" s="274"/>
      <c r="J1587" s="274"/>
      <c r="O1587" s="274"/>
      <c r="P1587" s="274"/>
      <c r="Q1587" s="274"/>
      <c r="R1587" s="274"/>
      <c r="S1587" s="274"/>
      <c r="T1587" s="274"/>
      <c r="U1587" s="274"/>
    </row>
    <row r="1588" spans="1:21" x14ac:dyDescent="0.2">
      <c r="C1588" s="220"/>
      <c r="D1588" s="220"/>
      <c r="E1588" s="220"/>
      <c r="I1588" s="274"/>
      <c r="J1588" s="274"/>
      <c r="O1588" s="274"/>
      <c r="P1588" s="274"/>
      <c r="Q1588" s="274"/>
      <c r="R1588" s="274"/>
      <c r="S1588" s="274"/>
      <c r="T1588" s="274"/>
      <c r="U1588" s="274"/>
    </row>
    <row r="1589" spans="1:21" x14ac:dyDescent="0.2">
      <c r="C1589" s="220"/>
      <c r="D1589" s="220"/>
      <c r="E1589" s="220"/>
      <c r="I1589" s="274"/>
      <c r="J1589" s="274"/>
      <c r="O1589" s="274"/>
      <c r="P1589" s="274"/>
      <c r="Q1589" s="274"/>
      <c r="R1589" s="274"/>
      <c r="S1589" s="274"/>
      <c r="T1589" s="274"/>
      <c r="U1589" s="274"/>
    </row>
    <row r="1590" spans="1:21" x14ac:dyDescent="0.2">
      <c r="C1590" s="220"/>
      <c r="D1590" s="220"/>
      <c r="E1590" s="220"/>
      <c r="I1590" s="274"/>
      <c r="J1590" s="274"/>
      <c r="O1590" s="274"/>
      <c r="P1590" s="274"/>
      <c r="Q1590" s="274"/>
      <c r="R1590" s="274"/>
      <c r="S1590" s="274"/>
      <c r="T1590" s="274"/>
      <c r="U1590" s="274"/>
    </row>
    <row r="1591" spans="1:21" x14ac:dyDescent="0.2">
      <c r="C1591" s="220"/>
      <c r="D1591" s="220"/>
      <c r="E1591" s="220"/>
      <c r="I1591" s="274"/>
      <c r="J1591" s="274"/>
      <c r="O1591" s="274"/>
      <c r="P1591" s="274"/>
      <c r="Q1591" s="274"/>
      <c r="R1591" s="274"/>
      <c r="S1591" s="274"/>
      <c r="T1591" s="274"/>
      <c r="U1591" s="274"/>
    </row>
    <row r="1592" spans="1:21" x14ac:dyDescent="0.2">
      <c r="A1592" s="220"/>
      <c r="C1592" s="220"/>
      <c r="D1592" s="220"/>
      <c r="E1592" s="220"/>
      <c r="I1592" s="274"/>
      <c r="J1592" s="274"/>
      <c r="O1592" s="274"/>
      <c r="P1592" s="274"/>
      <c r="Q1592" s="274"/>
      <c r="R1592" s="274"/>
      <c r="S1592" s="274"/>
      <c r="T1592" s="274"/>
      <c r="U1592" s="274"/>
    </row>
    <row r="1593" spans="1:21" x14ac:dyDescent="0.2">
      <c r="C1593" s="220"/>
      <c r="D1593" s="220"/>
      <c r="E1593" s="220"/>
      <c r="I1593" s="274"/>
      <c r="J1593" s="274"/>
      <c r="O1593" s="274"/>
      <c r="P1593" s="274"/>
      <c r="Q1593" s="274"/>
      <c r="R1593" s="274"/>
      <c r="S1593" s="274"/>
      <c r="T1593" s="274"/>
      <c r="U1593" s="274"/>
    </row>
    <row r="1594" spans="1:21" x14ac:dyDescent="0.2">
      <c r="A1594" s="220"/>
      <c r="B1594" s="220"/>
      <c r="C1594" s="220"/>
      <c r="D1594" s="220"/>
      <c r="E1594" s="220"/>
      <c r="I1594" s="274"/>
      <c r="J1594" s="274"/>
      <c r="O1594" s="274"/>
      <c r="P1594" s="274"/>
      <c r="Q1594" s="274"/>
      <c r="R1594" s="274"/>
      <c r="S1594" s="274"/>
      <c r="T1594" s="274"/>
      <c r="U1594" s="274"/>
    </row>
    <row r="1595" spans="1:21" x14ac:dyDescent="0.2">
      <c r="A1595" s="220"/>
      <c r="B1595" s="220"/>
      <c r="C1595" s="220"/>
      <c r="D1595" s="220"/>
      <c r="E1595" s="220"/>
      <c r="I1595" s="274"/>
      <c r="J1595" s="274"/>
      <c r="O1595" s="274"/>
      <c r="P1595" s="274"/>
      <c r="Q1595" s="274"/>
      <c r="R1595" s="274"/>
      <c r="S1595" s="274"/>
      <c r="T1595" s="274"/>
      <c r="U1595" s="274"/>
    </row>
    <row r="1596" spans="1:21" x14ac:dyDescent="0.2">
      <c r="A1596" s="220"/>
      <c r="B1596" s="220"/>
      <c r="C1596" s="220"/>
      <c r="D1596" s="220"/>
      <c r="E1596" s="220"/>
      <c r="I1596" s="274"/>
      <c r="J1596" s="274"/>
      <c r="O1596" s="274"/>
      <c r="P1596" s="274"/>
      <c r="Q1596" s="274"/>
      <c r="R1596" s="274"/>
      <c r="S1596" s="274"/>
      <c r="T1596" s="274"/>
      <c r="U1596" s="274"/>
    </row>
    <row r="1601" spans="1:1" x14ac:dyDescent="0.2">
      <c r="A1601" s="220"/>
    </row>
    <row r="1602" spans="1:1" x14ac:dyDescent="0.2">
      <c r="A1602" s="220"/>
    </row>
    <row r="1962" spans="3:3" x14ac:dyDescent="0.2">
      <c r="C1962" s="220"/>
    </row>
    <row r="1963" spans="3:3" x14ac:dyDescent="0.2">
      <c r="C1963" s="220"/>
    </row>
    <row r="1964" spans="3:3" x14ac:dyDescent="0.2">
      <c r="C1964" s="220"/>
    </row>
    <row r="1965" spans="3:3" x14ac:dyDescent="0.2">
      <c r="C1965" s="220"/>
    </row>
    <row r="1966" spans="3:3" x14ac:dyDescent="0.2">
      <c r="C1966" s="220"/>
    </row>
    <row r="1967" spans="3:3" x14ac:dyDescent="0.2">
      <c r="C1967" s="220"/>
    </row>
    <row r="1968" spans="3:3" x14ac:dyDescent="0.2">
      <c r="C1968" s="220"/>
    </row>
    <row r="1969" spans="3:3" x14ac:dyDescent="0.2">
      <c r="C1969" s="220"/>
    </row>
    <row r="1970" spans="3:3" x14ac:dyDescent="0.2">
      <c r="C1970" s="220"/>
    </row>
    <row r="1973" spans="3:3" x14ac:dyDescent="0.2">
      <c r="C1973" s="220"/>
    </row>
    <row r="1974" spans="3:3" x14ac:dyDescent="0.2">
      <c r="C1974" s="220"/>
    </row>
    <row r="1975" spans="3:3" x14ac:dyDescent="0.2">
      <c r="C1975" s="220"/>
    </row>
    <row r="1976" spans="3:3" x14ac:dyDescent="0.2">
      <c r="C1976" s="220"/>
    </row>
    <row r="1977" spans="3:3" x14ac:dyDescent="0.2">
      <c r="C1977" s="220"/>
    </row>
    <row r="1978" spans="3:3" x14ac:dyDescent="0.2">
      <c r="C1978" s="220"/>
    </row>
    <row r="2176" spans="3:3" x14ac:dyDescent="0.2">
      <c r="C2176" s="220"/>
    </row>
    <row r="2177" spans="3:3" x14ac:dyDescent="0.2">
      <c r="C2177" s="220"/>
    </row>
    <row r="2178" spans="3:3" x14ac:dyDescent="0.2">
      <c r="C2178" s="220"/>
    </row>
    <row r="2179" spans="3:3" x14ac:dyDescent="0.2">
      <c r="C2179" s="220"/>
    </row>
    <row r="2180" spans="3:3" x14ac:dyDescent="0.2">
      <c r="C2180" s="220"/>
    </row>
    <row r="2181" spans="3:3" x14ac:dyDescent="0.2">
      <c r="C2181" s="220"/>
    </row>
    <row r="2182" spans="3:3" x14ac:dyDescent="0.2">
      <c r="C2182" s="220"/>
    </row>
    <row r="2183" spans="3:3" x14ac:dyDescent="0.2">
      <c r="C2183" s="220"/>
    </row>
    <row r="2184" spans="3:3" x14ac:dyDescent="0.2">
      <c r="C2184" s="220"/>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5:ED132"/>
  <sheetViews>
    <sheetView showGridLines="0" topLeftCell="U21" workbookViewId="0">
      <selection activeCell="AF69" sqref="AF69"/>
    </sheetView>
  </sheetViews>
  <sheetFormatPr defaultColWidth="2.7109375" defaultRowHeight="12.75" x14ac:dyDescent="0.2"/>
  <cols>
    <col min="1" max="1" width="2.28515625" style="1" bestFit="1" customWidth="1"/>
    <col min="2" max="2" width="7.42578125" style="1" bestFit="1" customWidth="1"/>
    <col min="3" max="3" width="13.28515625" style="1" bestFit="1" customWidth="1"/>
    <col min="4" max="4" width="2.7109375" style="1" customWidth="1"/>
    <col min="5" max="5" width="22.42578125" style="1" bestFit="1" customWidth="1"/>
    <col min="6" max="6" width="2.7109375" style="1" customWidth="1"/>
    <col min="7" max="7" width="43" style="1" bestFit="1" customWidth="1"/>
    <col min="8" max="9" width="2.7109375" style="1" customWidth="1"/>
    <col min="10" max="10" width="2.5703125" style="1" bestFit="1" customWidth="1"/>
    <col min="11" max="11" width="5.42578125" style="1" bestFit="1" customWidth="1"/>
    <col min="12" max="12" width="2.5703125" style="1" bestFit="1" customWidth="1"/>
    <col min="13" max="13" width="2.7109375" style="1" customWidth="1"/>
    <col min="14" max="14" width="2.42578125" style="1" bestFit="1" customWidth="1"/>
    <col min="15" max="16" width="2.7109375" style="1" customWidth="1"/>
    <col min="17" max="17" width="16.5703125" style="1" bestFit="1" customWidth="1"/>
    <col min="18" max="20" width="2.7109375" style="1" customWidth="1"/>
    <col min="21" max="21" width="27.85546875" style="2" bestFit="1" customWidth="1"/>
    <col min="22" max="22" width="14.42578125" style="1" bestFit="1" customWidth="1"/>
    <col min="23" max="25" width="2.7109375" style="1" customWidth="1"/>
    <col min="26" max="26" width="16.7109375" style="1" bestFit="1" customWidth="1"/>
    <col min="27" max="28" width="2.7109375" style="1" customWidth="1"/>
    <col min="29" max="29" width="5" style="1" bestFit="1" customWidth="1"/>
    <col min="30" max="30" width="2.5703125" style="1" bestFit="1" customWidth="1"/>
    <col min="31" max="31" width="2.7109375" style="1" customWidth="1"/>
    <col min="32" max="32" width="13.42578125" style="1" bestFit="1" customWidth="1"/>
    <col min="33" max="41" width="2.7109375" style="1" customWidth="1"/>
    <col min="42" max="42" width="24" style="1" bestFit="1" customWidth="1"/>
    <col min="43" max="43" width="5.28515625" style="1" bestFit="1" customWidth="1"/>
    <col min="44" max="45" width="6.7109375" style="1" bestFit="1" customWidth="1"/>
    <col min="46" max="46" width="7.85546875" style="1" customWidth="1"/>
    <col min="47" max="47" width="35.28515625" style="1" bestFit="1" customWidth="1"/>
    <col min="48" max="48" width="25.140625" style="1" bestFit="1" customWidth="1"/>
    <col min="49" max="49" width="17" style="1" bestFit="1" customWidth="1"/>
    <col min="50" max="50" width="23.28515625" style="1" bestFit="1" customWidth="1"/>
    <col min="51" max="51" width="6.28515625" style="1" bestFit="1" customWidth="1"/>
    <col min="52" max="52" width="18.5703125" style="1" bestFit="1" customWidth="1"/>
    <col min="53" max="53" width="7.85546875" style="1" customWidth="1"/>
    <col min="54" max="56" width="8.42578125" style="1" bestFit="1" customWidth="1"/>
    <col min="57" max="57" width="1.5703125" style="1" bestFit="1" customWidth="1"/>
    <col min="58" max="63" width="7.85546875" style="1" customWidth="1"/>
    <col min="64" max="66" width="2.7109375" style="1" customWidth="1"/>
    <col min="67" max="67" width="18.42578125" style="1" bestFit="1" customWidth="1"/>
    <col min="68" max="75" width="2.7109375" style="1" customWidth="1"/>
    <col min="76" max="76" width="23.28515625" style="1" bestFit="1" customWidth="1"/>
    <col min="77" max="84" width="2.7109375" style="1" customWidth="1"/>
    <col min="85" max="85" width="18" style="1" bestFit="1" customWidth="1"/>
    <col min="86" max="87" width="2.7109375" style="1" customWidth="1"/>
    <col min="88" max="88" width="16.85546875" style="1" bestFit="1" customWidth="1"/>
    <col min="89" max="91" width="2.7109375" style="1" customWidth="1"/>
    <col min="92" max="92" width="15.5703125" style="1" bestFit="1" customWidth="1"/>
    <col min="93" max="93" width="2.7109375" style="1" customWidth="1"/>
    <col min="94" max="94" width="23.28515625" style="1" bestFit="1" customWidth="1"/>
    <col min="95" max="96" width="2.7109375" style="1" customWidth="1"/>
    <col min="97" max="97" width="19.28515625" style="1" bestFit="1" customWidth="1"/>
    <col min="98" max="99" width="2.7109375" style="1" customWidth="1"/>
    <col min="100" max="100" width="18.28515625" style="1" bestFit="1" customWidth="1"/>
    <col min="101" max="103" width="2.7109375" style="1" customWidth="1"/>
    <col min="104" max="104" width="15.5703125" style="1" bestFit="1" customWidth="1"/>
    <col min="105" max="105" width="2.7109375" style="1" customWidth="1"/>
    <col min="106" max="106" width="22" style="1" bestFit="1" customWidth="1"/>
    <col min="107" max="108" width="2.7109375" style="1" customWidth="1"/>
    <col min="109" max="109" width="26.28515625" style="1" bestFit="1" customWidth="1"/>
    <col min="110" max="112" width="2.7109375" style="1" customWidth="1"/>
    <col min="113" max="113" width="19" style="1" bestFit="1" customWidth="1"/>
    <col min="114" max="117" width="2.7109375" style="1" customWidth="1"/>
    <col min="118" max="118" width="15.5703125" style="1" bestFit="1" customWidth="1"/>
    <col min="119" max="123" width="2.7109375" style="1" customWidth="1"/>
    <col min="124" max="124" width="19.42578125" style="1" bestFit="1" customWidth="1"/>
    <col min="125" max="133" width="2.7109375" style="1" customWidth="1"/>
    <col min="134" max="134" width="34.28515625" style="1" bestFit="1" customWidth="1"/>
    <col min="135" max="155" width="2.7109375" style="1" customWidth="1"/>
    <col min="156" max="16384" width="2.7109375" style="1"/>
  </cols>
  <sheetData>
    <row r="5" spans="1:134" ht="14.25" customHeight="1" x14ac:dyDescent="0.2">
      <c r="A5" s="543"/>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P5" s="1" t="s">
        <v>70</v>
      </c>
      <c r="AQ5" s="1" t="s">
        <v>70</v>
      </c>
      <c r="AR5" s="1" t="s">
        <v>70</v>
      </c>
      <c r="AU5" s="98"/>
    </row>
    <row r="6" spans="1:134" ht="21.95" customHeight="1" x14ac:dyDescent="0.2">
      <c r="A6" s="25"/>
      <c r="B6" s="544" t="s">
        <v>212</v>
      </c>
      <c r="C6" s="544"/>
      <c r="D6" s="544"/>
      <c r="E6" s="544"/>
      <c r="F6" s="544"/>
      <c r="G6" s="544"/>
      <c r="H6" s="544"/>
      <c r="I6" s="544"/>
      <c r="J6" s="544"/>
      <c r="K6" s="544"/>
      <c r="L6" s="544"/>
      <c r="M6" s="544"/>
      <c r="N6" s="544"/>
      <c r="O6" s="544"/>
      <c r="P6" s="544"/>
      <c r="Q6" s="544"/>
      <c r="R6" s="544"/>
      <c r="S6" s="544"/>
      <c r="T6" s="545"/>
      <c r="U6" s="545"/>
      <c r="V6" s="545"/>
      <c r="W6" s="545"/>
      <c r="X6" s="545"/>
      <c r="Y6" s="545"/>
      <c r="Z6" s="545"/>
      <c r="AA6" s="545"/>
      <c r="AB6" s="545"/>
      <c r="AC6" s="545"/>
      <c r="AD6" s="545"/>
      <c r="AE6" s="545"/>
      <c r="AF6" s="545"/>
      <c r="AG6" s="545"/>
      <c r="AH6" s="545"/>
      <c r="AI6" s="545"/>
      <c r="AJ6" s="545"/>
      <c r="AK6" s="545"/>
      <c r="AL6" s="25"/>
      <c r="AU6" s="98"/>
    </row>
    <row r="7" spans="1:134" ht="2.1" customHeight="1" x14ac:dyDescent="0.2">
      <c r="A7" s="25"/>
      <c r="B7" s="546"/>
      <c r="C7" s="546"/>
      <c r="D7" s="546"/>
      <c r="E7" s="546"/>
      <c r="F7" s="546"/>
      <c r="G7" s="546"/>
      <c r="H7" s="546"/>
      <c r="I7" s="546"/>
      <c r="J7" s="546"/>
      <c r="K7" s="546"/>
      <c r="L7" s="546"/>
      <c r="M7" s="546"/>
      <c r="N7" s="546"/>
      <c r="O7" s="546"/>
      <c r="P7" s="546"/>
      <c r="Q7" s="546"/>
      <c r="R7" s="546"/>
      <c r="S7" s="546"/>
      <c r="T7" s="547"/>
      <c r="U7" s="547"/>
      <c r="V7" s="547"/>
      <c r="W7" s="547"/>
      <c r="X7" s="547"/>
      <c r="Y7" s="547"/>
      <c r="Z7" s="547"/>
      <c r="AA7" s="547"/>
      <c r="AB7" s="547"/>
      <c r="AC7" s="547"/>
      <c r="AD7" s="547"/>
      <c r="AE7" s="547"/>
      <c r="AF7" s="547"/>
      <c r="AG7" s="547"/>
      <c r="AH7" s="547"/>
      <c r="AI7" s="547"/>
      <c r="AJ7" s="547"/>
      <c r="AK7" s="547"/>
      <c r="AL7" s="25"/>
      <c r="BO7" s="1" t="s">
        <v>73</v>
      </c>
      <c r="BX7" s="1" t="s">
        <v>74</v>
      </c>
    </row>
    <row r="8" spans="1:134" ht="12" customHeight="1" x14ac:dyDescent="0.2">
      <c r="A8" s="25"/>
      <c r="B8" s="548" t="s">
        <v>213</v>
      </c>
      <c r="C8" s="548"/>
      <c r="D8" s="548"/>
      <c r="E8" s="548"/>
      <c r="F8" s="548"/>
      <c r="G8" s="548"/>
      <c r="H8" s="548"/>
      <c r="I8" s="548"/>
      <c r="J8" s="548"/>
      <c r="K8" s="548"/>
      <c r="L8" s="548"/>
      <c r="M8" s="548"/>
      <c r="N8" s="548"/>
      <c r="O8" s="548"/>
      <c r="P8" s="548"/>
      <c r="Q8" s="548"/>
      <c r="R8" s="548"/>
      <c r="S8" s="548"/>
      <c r="T8" s="549"/>
      <c r="U8" s="549"/>
      <c r="V8" s="549"/>
      <c r="W8" s="549"/>
      <c r="X8" s="549"/>
      <c r="Y8" s="549"/>
      <c r="Z8" s="549"/>
      <c r="AA8" s="549"/>
      <c r="AB8" s="549"/>
      <c r="AC8" s="549"/>
      <c r="AD8" s="549"/>
      <c r="AE8" s="549"/>
      <c r="AF8" s="549"/>
      <c r="AG8" s="549"/>
      <c r="AH8" s="549"/>
      <c r="AI8" s="549"/>
      <c r="AJ8" s="549"/>
      <c r="AK8" s="549"/>
      <c r="AL8" s="25"/>
      <c r="AU8" s="98"/>
    </row>
    <row r="9" spans="1:134" x14ac:dyDescent="0.2">
      <c r="S9" s="26"/>
      <c r="Z9" s="550" t="s">
        <v>37</v>
      </c>
      <c r="AA9" s="551"/>
      <c r="AB9" s="551"/>
      <c r="AC9" s="551"/>
      <c r="AD9" s="551"/>
      <c r="AE9" s="551"/>
      <c r="AF9" s="551"/>
      <c r="AG9" s="551"/>
      <c r="AH9" s="551"/>
      <c r="AI9" s="551"/>
      <c r="AJ9" s="551"/>
      <c r="AK9" s="551"/>
      <c r="AL9" s="551"/>
      <c r="AU9" s="98" t="s">
        <v>302</v>
      </c>
      <c r="AW9" s="1" t="s">
        <v>214</v>
      </c>
      <c r="AX9" s="1" t="s">
        <v>215</v>
      </c>
      <c r="BC9" s="98"/>
      <c r="BE9" s="98"/>
      <c r="BO9" s="79"/>
      <c r="BP9" s="79"/>
      <c r="CG9" s="98" t="s">
        <v>107</v>
      </c>
      <c r="CJ9" s="98" t="s">
        <v>121</v>
      </c>
      <c r="CN9" s="98" t="s">
        <v>110</v>
      </c>
      <c r="CS9" s="98" t="s">
        <v>111</v>
      </c>
      <c r="CV9" s="98" t="s">
        <v>123</v>
      </c>
      <c r="CZ9" s="98" t="s">
        <v>114</v>
      </c>
      <c r="DE9" s="98" t="s">
        <v>115</v>
      </c>
      <c r="DI9" s="98" t="s">
        <v>125</v>
      </c>
      <c r="DN9" s="98" t="s">
        <v>116</v>
      </c>
      <c r="DT9" s="98" t="s">
        <v>120</v>
      </c>
      <c r="ED9" s="98" t="s">
        <v>249</v>
      </c>
    </row>
    <row r="10" spans="1:134" x14ac:dyDescent="0.2">
      <c r="C10" s="498" t="s">
        <v>68</v>
      </c>
      <c r="D10" s="552"/>
      <c r="E10" s="552"/>
      <c r="F10" s="552"/>
      <c r="G10" s="552"/>
      <c r="H10" s="528"/>
      <c r="I10" s="528"/>
      <c r="J10" s="528"/>
      <c r="K10" s="528"/>
      <c r="L10" s="528"/>
      <c r="M10" s="528"/>
      <c r="N10" s="528"/>
      <c r="O10" s="528"/>
      <c r="P10" s="528"/>
      <c r="Q10" s="528"/>
      <c r="R10" s="528"/>
      <c r="S10" s="528"/>
      <c r="V10" s="95"/>
      <c r="W10" s="95"/>
      <c r="X10" s="95"/>
      <c r="Y10" s="49"/>
      <c r="Z10" s="50" t="s">
        <v>78</v>
      </c>
      <c r="AA10" s="51"/>
      <c r="AB10" s="51"/>
      <c r="AC10" s="35"/>
      <c r="AD10" s="51"/>
      <c r="AE10" s="51"/>
      <c r="AF10" s="51"/>
      <c r="AG10" s="51"/>
      <c r="AH10" s="51"/>
      <c r="AI10" s="51"/>
      <c r="AJ10" s="553"/>
      <c r="AK10" s="553"/>
      <c r="AL10" s="554"/>
      <c r="AP10" s="79" t="s">
        <v>71</v>
      </c>
      <c r="AU10" s="98" t="s">
        <v>297</v>
      </c>
      <c r="AW10" s="1" t="s">
        <v>215</v>
      </c>
      <c r="AX10" s="1" t="s">
        <v>218</v>
      </c>
      <c r="BC10" s="98"/>
      <c r="BO10" s="79"/>
      <c r="BP10" s="81"/>
      <c r="BX10" s="34" t="s">
        <v>104</v>
      </c>
      <c r="CG10" s="98" t="s">
        <v>122</v>
      </c>
      <c r="CJ10" s="98" t="s">
        <v>108</v>
      </c>
      <c r="CS10" s="98" t="s">
        <v>124</v>
      </c>
      <c r="CV10" s="98" t="s">
        <v>112</v>
      </c>
      <c r="DE10" s="98" t="s">
        <v>287</v>
      </c>
      <c r="DI10" s="98" t="s">
        <v>196</v>
      </c>
      <c r="DT10" s="98" t="s">
        <v>286</v>
      </c>
    </row>
    <row r="11" spans="1:134" x14ac:dyDescent="0.2">
      <c r="F11" s="555"/>
      <c r="G11" s="528"/>
      <c r="H11" s="531"/>
      <c r="I11" s="531"/>
      <c r="J11" s="531"/>
      <c r="K11" s="531"/>
      <c r="L11" s="531"/>
      <c r="M11" s="531"/>
      <c r="N11" s="531"/>
      <c r="O11" s="531"/>
      <c r="P11" s="531"/>
      <c r="Q11" s="531"/>
      <c r="R11" s="531"/>
      <c r="S11" s="531"/>
      <c r="Y11" s="49"/>
      <c r="Z11" s="52" t="s">
        <v>79</v>
      </c>
      <c r="AA11" s="49"/>
      <c r="AB11" s="49"/>
      <c r="AC11" s="5"/>
      <c r="AD11" s="49"/>
      <c r="AE11" s="49"/>
      <c r="AF11" s="49"/>
      <c r="AG11" s="49"/>
      <c r="AH11" s="49"/>
      <c r="AI11" s="49"/>
      <c r="AJ11" s="532"/>
      <c r="AK11" s="532"/>
      <c r="AL11" s="533"/>
      <c r="AP11" s="79"/>
      <c r="AU11" s="98"/>
      <c r="AW11" s="1" t="s">
        <v>216</v>
      </c>
      <c r="AX11" s="1" t="s">
        <v>219</v>
      </c>
      <c r="BC11" s="98"/>
      <c r="BO11" s="79"/>
      <c r="BP11" s="81"/>
      <c r="BX11" s="33" t="s">
        <v>105</v>
      </c>
      <c r="CG11" s="98" t="s">
        <v>109</v>
      </c>
      <c r="CN11" t="s">
        <v>198</v>
      </c>
      <c r="CS11" s="98" t="s">
        <v>113</v>
      </c>
      <c r="CZ11" t="s">
        <v>197</v>
      </c>
      <c r="DE11" s="98" t="s">
        <v>207</v>
      </c>
      <c r="DN11" t="s">
        <v>198</v>
      </c>
      <c r="DT11" s="98" t="s">
        <v>208</v>
      </c>
    </row>
    <row r="12" spans="1:134" x14ac:dyDescent="0.2">
      <c r="F12" s="531"/>
      <c r="G12" s="531"/>
      <c r="H12" s="531"/>
      <c r="I12" s="531"/>
      <c r="J12" s="531"/>
      <c r="K12" s="531"/>
      <c r="L12" s="531"/>
      <c r="M12" s="531"/>
      <c r="N12" s="531"/>
      <c r="O12" s="531"/>
      <c r="P12" s="531"/>
      <c r="Q12" s="531"/>
      <c r="R12" s="531"/>
      <c r="S12" s="531"/>
      <c r="Y12" s="49"/>
      <c r="Z12" s="52" t="s">
        <v>14</v>
      </c>
      <c r="AA12" s="49"/>
      <c r="AB12" s="49"/>
      <c r="AC12" s="5"/>
      <c r="AD12" s="49"/>
      <c r="AE12" s="49"/>
      <c r="AF12" s="49"/>
      <c r="AG12" s="49"/>
      <c r="AH12" s="49"/>
      <c r="AI12" s="532"/>
      <c r="AJ12" s="532"/>
      <c r="AK12" s="532"/>
      <c r="AL12" s="533"/>
      <c r="AP12" s="79" t="s">
        <v>55</v>
      </c>
      <c r="AU12" s="98"/>
      <c r="AW12" s="1" t="s">
        <v>217</v>
      </c>
      <c r="BO12" s="79"/>
      <c r="BP12" s="79"/>
      <c r="CN12" t="s">
        <v>199</v>
      </c>
      <c r="CZ12" s="80" t="s">
        <v>198</v>
      </c>
      <c r="DN12" t="s">
        <v>199</v>
      </c>
      <c r="ED12" s="98" t="s">
        <v>250</v>
      </c>
    </row>
    <row r="13" spans="1:134" x14ac:dyDescent="0.2">
      <c r="C13" s="534" t="s">
        <v>61</v>
      </c>
      <c r="D13" s="516"/>
      <c r="E13" s="516"/>
      <c r="F13" s="531"/>
      <c r="G13" s="531"/>
      <c r="H13" s="531"/>
      <c r="I13" s="531"/>
      <c r="J13" s="531"/>
      <c r="K13" s="531"/>
      <c r="L13" s="531"/>
      <c r="M13" s="531"/>
      <c r="N13" s="531"/>
      <c r="O13" s="531"/>
      <c r="P13" s="531"/>
      <c r="Q13" s="531"/>
      <c r="R13" s="531"/>
      <c r="S13" s="531"/>
      <c r="Y13" s="49"/>
      <c r="Z13" s="53" t="s">
        <v>13</v>
      </c>
      <c r="AA13" s="54"/>
      <c r="AB13" s="54"/>
      <c r="AC13" s="3"/>
      <c r="AD13" s="54"/>
      <c r="AE13" s="54"/>
      <c r="AF13" s="54"/>
      <c r="AG13" s="54"/>
      <c r="AH13" s="54"/>
      <c r="AI13" s="54"/>
      <c r="AJ13" s="535"/>
      <c r="AK13" s="535"/>
      <c r="AL13" s="536"/>
      <c r="AP13" s="79" t="s">
        <v>56</v>
      </c>
      <c r="AU13" s="98"/>
      <c r="AZ13" s="1" t="s">
        <v>31</v>
      </c>
      <c r="BE13" s="1" t="s">
        <v>15</v>
      </c>
      <c r="BO13" s="79"/>
      <c r="BP13" s="79"/>
      <c r="BX13" s="93" t="s">
        <v>24</v>
      </c>
      <c r="CN13" s="80" t="s">
        <v>244</v>
      </c>
      <c r="CZ13" t="s">
        <v>199</v>
      </c>
      <c r="DN13" s="80" t="s">
        <v>244</v>
      </c>
      <c r="ED13" s="98" t="s">
        <v>251</v>
      </c>
    </row>
    <row r="14" spans="1:134" x14ac:dyDescent="0.2">
      <c r="C14" s="96" t="s">
        <v>210</v>
      </c>
      <c r="D14" s="55"/>
      <c r="F14" s="49"/>
      <c r="G14" s="537"/>
      <c r="H14" s="537"/>
      <c r="I14" s="537"/>
      <c r="J14" s="537"/>
      <c r="K14" s="537"/>
      <c r="L14" s="537"/>
      <c r="M14" s="537"/>
      <c r="N14" s="537"/>
      <c r="O14" s="537"/>
      <c r="P14" s="537"/>
      <c r="Q14" s="537"/>
      <c r="R14" s="537"/>
      <c r="S14" s="537"/>
      <c r="Y14" s="49"/>
      <c r="Z14" s="49"/>
      <c r="AA14" s="49"/>
      <c r="AB14" s="49"/>
      <c r="AC14" s="49"/>
      <c r="AD14" s="49"/>
      <c r="AE14" s="49"/>
      <c r="AF14" s="49"/>
      <c r="AG14" s="49"/>
      <c r="AH14" s="49"/>
      <c r="AI14" s="49"/>
      <c r="AJ14" s="49"/>
      <c r="AK14" s="49"/>
      <c r="AL14" s="49"/>
      <c r="BO14" s="79"/>
      <c r="BP14" s="79"/>
      <c r="BX14" s="93" t="s">
        <v>60</v>
      </c>
      <c r="CN14" t="s">
        <v>200</v>
      </c>
      <c r="CZ14" s="80" t="s">
        <v>244</v>
      </c>
      <c r="DN14" t="s">
        <v>200</v>
      </c>
      <c r="ED14" s="98" t="s">
        <v>252</v>
      </c>
    </row>
    <row r="15" spans="1:134" x14ac:dyDescent="0.2">
      <c r="A15" s="42"/>
      <c r="B15" s="77" t="s">
        <v>247</v>
      </c>
      <c r="C15" s="3"/>
      <c r="D15" s="3"/>
      <c r="E15" s="3"/>
      <c r="F15" s="3"/>
      <c r="G15" t="s">
        <v>211</v>
      </c>
      <c r="H15" s="3"/>
      <c r="I15" s="3"/>
      <c r="J15" s="3"/>
      <c r="K15" s="3"/>
      <c r="L15" s="3"/>
      <c r="M15" s="3"/>
      <c r="N15" s="3"/>
      <c r="O15" s="3"/>
      <c r="P15" s="3"/>
      <c r="Q15" s="3"/>
      <c r="R15" s="3"/>
      <c r="S15" s="3"/>
      <c r="T15" s="3"/>
      <c r="U15" s="4"/>
      <c r="V15" s="3"/>
      <c r="W15" s="3"/>
      <c r="X15" s="3"/>
      <c r="Y15" s="3"/>
      <c r="Z15" s="3"/>
      <c r="AA15" s="3"/>
      <c r="AB15" s="3"/>
      <c r="AC15" s="3"/>
      <c r="AD15" s="3"/>
      <c r="AE15" s="3"/>
      <c r="AF15" s="3"/>
      <c r="AG15" s="3"/>
      <c r="AH15" s="3"/>
      <c r="AI15" s="3"/>
      <c r="AJ15" s="3"/>
      <c r="AK15" s="3"/>
      <c r="AL15" s="3"/>
      <c r="BO15" s="79"/>
      <c r="BP15" s="79"/>
      <c r="BX15" s="93" t="s">
        <v>62</v>
      </c>
      <c r="CN15" t="s">
        <v>201</v>
      </c>
      <c r="CZ15" t="s">
        <v>200</v>
      </c>
      <c r="DN15" t="s">
        <v>201</v>
      </c>
    </row>
    <row r="16" spans="1:134" ht="13.5" thickBot="1" x14ac:dyDescent="0.25">
      <c r="T16" s="5"/>
      <c r="U16" s="538"/>
      <c r="V16" s="539"/>
      <c r="W16" s="539"/>
      <c r="X16" s="539"/>
      <c r="Y16" s="539"/>
      <c r="Z16" s="540"/>
      <c r="AA16" s="541"/>
      <c r="AB16" s="541"/>
      <c r="AC16" s="541"/>
      <c r="AD16" s="541"/>
      <c r="AF16" s="542" t="s">
        <v>67</v>
      </c>
      <c r="AG16" s="542"/>
      <c r="AH16" s="542"/>
      <c r="AI16" s="542"/>
      <c r="AJ16" s="542"/>
      <c r="AK16" s="542"/>
      <c r="AL16" s="542"/>
      <c r="AP16" s="79" t="s">
        <v>72</v>
      </c>
      <c r="AZ16" s="88" t="s">
        <v>32</v>
      </c>
      <c r="BX16" s="1" t="s">
        <v>75</v>
      </c>
      <c r="CN16" t="s">
        <v>202</v>
      </c>
      <c r="CZ16" t="s">
        <v>201</v>
      </c>
      <c r="DN16" t="s">
        <v>202</v>
      </c>
    </row>
    <row r="17" spans="1:118" ht="13.5" thickBot="1" x14ac:dyDescent="0.25">
      <c r="C17" s="498" t="s">
        <v>48</v>
      </c>
      <c r="D17" s="498"/>
      <c r="E17" s="498"/>
      <c r="F17" s="498"/>
      <c r="G17" s="499"/>
      <c r="H17" s="499"/>
      <c r="I17" s="499"/>
      <c r="J17" s="499"/>
      <c r="K17" s="499"/>
      <c r="L17" s="499"/>
      <c r="M17" s="499"/>
      <c r="N17" s="499"/>
      <c r="O17" s="499"/>
      <c r="P17" s="499"/>
      <c r="Q17" s="499"/>
      <c r="R17" s="499"/>
      <c r="S17" s="499"/>
      <c r="T17" s="500"/>
      <c r="U17" s="501" t="s">
        <v>66</v>
      </c>
      <c r="V17" s="502"/>
      <c r="W17" s="502"/>
      <c r="X17" s="502"/>
      <c r="Y17" s="503"/>
      <c r="Z17" s="504" t="e">
        <f>+I29+W29+W26+X32+X33</f>
        <v>#REF!</v>
      </c>
      <c r="AA17" s="505"/>
      <c r="AB17" s="505"/>
      <c r="AC17" s="505"/>
      <c r="AD17" s="506"/>
      <c r="AF17" s="507"/>
      <c r="AG17" s="508"/>
      <c r="AH17" s="508"/>
      <c r="AI17" s="508"/>
      <c r="AJ17" s="508"/>
      <c r="AK17" s="508"/>
      <c r="AL17" s="509"/>
      <c r="AP17" s="79"/>
      <c r="AZ17" s="78" t="s">
        <v>33</v>
      </c>
      <c r="BO17" s="78" t="s">
        <v>3</v>
      </c>
      <c r="BX17" s="1" t="s">
        <v>75</v>
      </c>
      <c r="CN17" t="s">
        <v>194</v>
      </c>
      <c r="CZ17" t="s">
        <v>202</v>
      </c>
      <c r="DN17" t="s">
        <v>194</v>
      </c>
    </row>
    <row r="18" spans="1:118" x14ac:dyDescent="0.2">
      <c r="C18" s="498" t="s">
        <v>49</v>
      </c>
      <c r="D18" s="498"/>
      <c r="E18" s="498"/>
      <c r="F18" s="498"/>
      <c r="G18" s="498"/>
      <c r="H18" s="498"/>
      <c r="I18" s="498"/>
      <c r="J18" s="513"/>
      <c r="K18" s="513"/>
      <c r="L18" s="513"/>
      <c r="M18" s="513"/>
      <c r="N18" s="513"/>
      <c r="O18" s="514"/>
      <c r="P18" s="514"/>
      <c r="Q18" s="514"/>
      <c r="R18" s="514"/>
      <c r="S18" s="514"/>
      <c r="T18" s="515"/>
      <c r="U18" s="214" t="s">
        <v>209</v>
      </c>
      <c r="AF18" s="510"/>
      <c r="AG18" s="511"/>
      <c r="AH18" s="511"/>
      <c r="AI18" s="511"/>
      <c r="AJ18" s="511"/>
      <c r="AK18" s="511"/>
      <c r="AL18" s="512"/>
      <c r="AP18" s="79" t="s">
        <v>55</v>
      </c>
      <c r="BO18" s="78">
        <f>+G25*1</f>
        <v>0</v>
      </c>
      <c r="CN18" t="s">
        <v>117</v>
      </c>
      <c r="CZ18" t="s">
        <v>194</v>
      </c>
      <c r="DN18" t="s">
        <v>117</v>
      </c>
    </row>
    <row r="19" spans="1:118" x14ac:dyDescent="0.2">
      <c r="C19" s="498" t="s">
        <v>27</v>
      </c>
      <c r="D19" s="516"/>
      <c r="E19" s="516"/>
      <c r="F19" s="516"/>
      <c r="G19" s="516"/>
      <c r="H19" s="516"/>
      <c r="I19" s="517"/>
      <c r="J19" s="518"/>
      <c r="K19" s="518"/>
      <c r="L19" s="518"/>
      <c r="M19" s="518"/>
      <c r="N19" s="518"/>
      <c r="O19" s="518"/>
      <c r="P19" s="518"/>
      <c r="Q19" s="518"/>
      <c r="R19" s="518"/>
      <c r="S19" s="518"/>
      <c r="T19" s="519"/>
      <c r="U19" s="520" t="s">
        <v>47</v>
      </c>
      <c r="V19" s="521"/>
      <c r="W19" s="521"/>
      <c r="X19" s="521"/>
      <c r="Y19" s="521"/>
      <c r="Z19" s="522"/>
      <c r="AA19" s="523"/>
      <c r="AB19" s="523"/>
      <c r="AC19" s="523"/>
      <c r="AD19" s="524"/>
      <c r="AF19" s="45" t="s">
        <v>12</v>
      </c>
      <c r="AJ19" s="36"/>
      <c r="AK19" s="36"/>
      <c r="AL19" s="36"/>
      <c r="AP19" s="79" t="s">
        <v>56</v>
      </c>
      <c r="AZ19" s="78" t="s">
        <v>80</v>
      </c>
      <c r="BA19" s="78"/>
      <c r="BO19" s="78" t="s">
        <v>46</v>
      </c>
      <c r="CN19" t="s">
        <v>203</v>
      </c>
      <c r="CZ19" t="s">
        <v>117</v>
      </c>
      <c r="DN19" t="s">
        <v>203</v>
      </c>
    </row>
    <row r="20" spans="1:118" x14ac:dyDescent="0.2">
      <c r="C20" s="498" t="s">
        <v>50</v>
      </c>
      <c r="D20" s="498"/>
      <c r="E20" s="498"/>
      <c r="F20" s="528"/>
      <c r="G20" s="528"/>
      <c r="H20" s="528"/>
      <c r="I20" s="528"/>
      <c r="J20" s="528"/>
      <c r="K20" s="528"/>
      <c r="L20" s="528"/>
      <c r="M20" s="528"/>
      <c r="N20" s="7" t="s">
        <v>51</v>
      </c>
      <c r="O20" s="528"/>
      <c r="P20" s="528"/>
      <c r="Q20" s="528"/>
      <c r="R20" s="528"/>
      <c r="S20" s="528"/>
      <c r="T20" s="528"/>
      <c r="U20" s="6"/>
      <c r="Z20" s="525"/>
      <c r="AA20" s="526"/>
      <c r="AB20" s="526"/>
      <c r="AC20" s="526"/>
      <c r="AD20" s="527"/>
      <c r="AF20" s="46"/>
      <c r="AG20" s="3"/>
      <c r="AH20" s="3"/>
      <c r="AI20" s="3"/>
      <c r="AJ20" s="529"/>
      <c r="AK20" s="530"/>
      <c r="AL20" s="530"/>
      <c r="AP20" s="79" t="s">
        <v>57</v>
      </c>
      <c r="AZ20" s="78" t="e">
        <f>IF(CAB!#REF!="yes",15,0)</f>
        <v>#REF!</v>
      </c>
      <c r="BA20" s="78"/>
      <c r="BO20" s="82">
        <f>+G25</f>
        <v>0</v>
      </c>
      <c r="CN20" t="s">
        <v>118</v>
      </c>
      <c r="CZ20" t="s">
        <v>203</v>
      </c>
      <c r="DN20" t="s">
        <v>118</v>
      </c>
    </row>
    <row r="21" spans="1:118" x14ac:dyDescent="0.2">
      <c r="A21" s="3"/>
      <c r="B21" s="3"/>
      <c r="C21" s="3"/>
      <c r="D21" s="3"/>
      <c r="E21" s="3"/>
      <c r="F21" s="3"/>
      <c r="G21" s="3"/>
      <c r="H21" s="3"/>
      <c r="I21" s="3"/>
      <c r="J21" s="3"/>
      <c r="K21" s="3"/>
      <c r="L21" s="3"/>
      <c r="M21" s="3"/>
      <c r="N21" s="3"/>
      <c r="O21" s="3"/>
      <c r="P21" s="3"/>
      <c r="Q21" s="3"/>
      <c r="R21" s="3"/>
      <c r="S21" s="3"/>
      <c r="T21" s="3"/>
      <c r="U21" s="8"/>
      <c r="V21" s="24"/>
      <c r="W21" s="3"/>
      <c r="X21" s="3"/>
      <c r="Y21" s="3"/>
      <c r="Z21" s="3"/>
      <c r="AA21" s="3"/>
      <c r="AB21" s="24"/>
      <c r="AC21" s="3"/>
      <c r="AD21" s="3"/>
      <c r="AE21" s="3"/>
      <c r="AF21" s="47" t="s">
        <v>4</v>
      </c>
      <c r="AG21" s="3"/>
      <c r="AH21" s="3"/>
      <c r="AI21" s="3"/>
      <c r="AJ21" s="3"/>
      <c r="AK21" s="3"/>
      <c r="AL21" s="3"/>
      <c r="AZ21" s="78" t="s">
        <v>25</v>
      </c>
      <c r="BA21" s="78"/>
      <c r="CN21" t="s">
        <v>204</v>
      </c>
      <c r="CZ21" t="s">
        <v>118</v>
      </c>
      <c r="DN21" t="s">
        <v>204</v>
      </c>
    </row>
    <row r="22" spans="1:118" x14ac:dyDescent="0.2">
      <c r="A22" s="5"/>
      <c r="B22" s="5"/>
      <c r="C22" s="485" t="s">
        <v>19</v>
      </c>
      <c r="D22" s="485"/>
      <c r="E22" s="485"/>
      <c r="F22" s="485"/>
      <c r="G22" s="485"/>
      <c r="H22" s="485"/>
      <c r="I22" s="485"/>
      <c r="J22" s="485"/>
      <c r="K22" s="485"/>
      <c r="L22" s="485"/>
      <c r="M22" s="485"/>
      <c r="N22" s="5"/>
      <c r="O22" s="5"/>
      <c r="P22" s="94"/>
      <c r="Q22" s="486" t="s">
        <v>52</v>
      </c>
      <c r="R22" s="486"/>
      <c r="S22" s="486"/>
      <c r="T22" s="486"/>
      <c r="U22" s="486"/>
      <c r="V22" s="486"/>
      <c r="W22" s="487">
        <f>+I30+W27</f>
        <v>0</v>
      </c>
      <c r="X22" s="488"/>
      <c r="Y22" s="488"/>
      <c r="Z22" s="489"/>
      <c r="AA22" s="5"/>
      <c r="AB22" s="30"/>
      <c r="AC22" s="58" t="s">
        <v>38</v>
      </c>
      <c r="AD22" s="37"/>
      <c r="AE22" s="37"/>
      <c r="AF22" s="37"/>
      <c r="AG22" s="37"/>
      <c r="AH22" s="37"/>
      <c r="AI22" s="37"/>
      <c r="AJ22" s="37"/>
      <c r="AK22" s="37"/>
      <c r="AL22" s="37"/>
      <c r="AU22" s="1" t="s">
        <v>18</v>
      </c>
      <c r="AZ22" s="78" t="e">
        <f>IF(CAB!#REF!="yes",10,0)</f>
        <v>#REF!</v>
      </c>
      <c r="BA22" s="78"/>
      <c r="CN22" t="s">
        <v>195</v>
      </c>
      <c r="CZ22" t="s">
        <v>204</v>
      </c>
      <c r="DN22" t="s">
        <v>195</v>
      </c>
    </row>
    <row r="23" spans="1:118" x14ac:dyDescent="0.2">
      <c r="A23" s="5"/>
      <c r="B23" s="5"/>
      <c r="C23" s="56" t="s">
        <v>30</v>
      </c>
      <c r="D23" s="35"/>
      <c r="E23" s="35"/>
      <c r="F23" s="490" t="s">
        <v>33</v>
      </c>
      <c r="G23" s="491"/>
      <c r="H23" s="69"/>
      <c r="I23" s="69"/>
      <c r="J23" s="492" t="s">
        <v>17</v>
      </c>
      <c r="K23" s="492"/>
      <c r="L23" s="492"/>
      <c r="M23" s="67"/>
      <c r="N23" s="491" t="s">
        <v>33</v>
      </c>
      <c r="O23" s="493"/>
      <c r="Q23" s="57"/>
      <c r="R23" s="5"/>
      <c r="S23" s="5"/>
      <c r="T23" s="5"/>
      <c r="U23" s="29"/>
      <c r="V23" s="30"/>
      <c r="W23" s="494"/>
      <c r="X23" s="494"/>
      <c r="Y23" s="494"/>
      <c r="Z23" s="494"/>
      <c r="AA23" s="5"/>
      <c r="AB23" s="30"/>
      <c r="AC23" s="470"/>
      <c r="AD23" s="471"/>
      <c r="AE23" s="471"/>
      <c r="AF23" s="471"/>
      <c r="AG23" s="471"/>
      <c r="AH23" s="471"/>
      <c r="AI23" s="471"/>
      <c r="AJ23" s="471"/>
      <c r="AK23" s="471"/>
      <c r="AL23" s="471"/>
      <c r="AS23" s="1" t="e">
        <f>AND(CAB!#REF!="yes",CAB!#REF!="yes")</f>
        <v>#REF!</v>
      </c>
      <c r="AU23" s="1" t="e">
        <f>IF(G26=CG11,"true",IF(G26=CS11,"true",IF(G26=DE11,"true","false")))</f>
        <v>#REF!</v>
      </c>
      <c r="CN23" t="s">
        <v>205</v>
      </c>
      <c r="CZ23" t="s">
        <v>195</v>
      </c>
      <c r="DN23" t="s">
        <v>205</v>
      </c>
    </row>
    <row r="24" spans="1:118" x14ac:dyDescent="0.2">
      <c r="A24" s="5"/>
      <c r="B24" s="5"/>
      <c r="C24" s="52" t="s">
        <v>86</v>
      </c>
      <c r="D24" s="5"/>
      <c r="E24" s="5"/>
      <c r="F24" s="5"/>
      <c r="G24" s="48"/>
      <c r="I24" s="495" t="s">
        <v>298</v>
      </c>
      <c r="J24" s="496"/>
      <c r="K24" s="496"/>
      <c r="L24" s="496"/>
      <c r="M24" s="496"/>
      <c r="N24" s="496"/>
      <c r="O24" s="497"/>
      <c r="Q24" s="68" t="e">
        <f>IF($AS$23=TRUE,"Cannot have YES for both Assemble and Repackage")</f>
        <v>#REF!</v>
      </c>
      <c r="R24" s="5"/>
      <c r="S24" s="5"/>
      <c r="T24" s="5"/>
      <c r="U24" s="29"/>
      <c r="V24" s="30"/>
      <c r="W24" s="2"/>
      <c r="AA24" s="5"/>
      <c r="AB24" s="30"/>
      <c r="AC24" s="470"/>
      <c r="AD24" s="471"/>
      <c r="AE24" s="471"/>
      <c r="AF24" s="471"/>
      <c r="AG24" s="471"/>
      <c r="AH24" s="471"/>
      <c r="AI24" s="471"/>
      <c r="AJ24" s="471"/>
      <c r="AK24" s="471"/>
      <c r="AL24" s="471"/>
      <c r="CN24"/>
      <c r="CZ24" t="s">
        <v>119</v>
      </c>
      <c r="DN24"/>
    </row>
    <row r="25" spans="1:118" x14ac:dyDescent="0.2">
      <c r="A25" s="5"/>
      <c r="B25" s="5"/>
      <c r="C25" s="52" t="s">
        <v>16</v>
      </c>
      <c r="D25" s="5"/>
      <c r="E25" s="5"/>
      <c r="F25" s="5"/>
      <c r="G25" s="464"/>
      <c r="H25" s="465"/>
      <c r="I25" s="465"/>
      <c r="J25" s="465"/>
      <c r="K25" s="465"/>
      <c r="L25" s="465"/>
      <c r="M25" s="465"/>
      <c r="N25" s="466"/>
      <c r="O25" s="467"/>
      <c r="P25" s="468" t="s">
        <v>20</v>
      </c>
      <c r="Q25" s="469"/>
      <c r="R25" s="469"/>
      <c r="S25" s="469"/>
      <c r="T25" s="469"/>
      <c r="U25" s="469"/>
      <c r="V25" s="469"/>
      <c r="W25" s="469"/>
      <c r="X25" s="469"/>
      <c r="Y25" s="469"/>
      <c r="Z25" s="469"/>
      <c r="AA25" s="5"/>
      <c r="AB25" s="30"/>
      <c r="AC25" s="470"/>
      <c r="AD25" s="471"/>
      <c r="AE25" s="471"/>
      <c r="AF25" s="471"/>
      <c r="AG25" s="471"/>
      <c r="AH25" s="471"/>
      <c r="AI25" s="471"/>
      <c r="AJ25" s="471"/>
      <c r="AK25" s="471"/>
      <c r="AL25" s="471"/>
      <c r="CZ25" t="s">
        <v>205</v>
      </c>
    </row>
    <row r="26" spans="1:118" x14ac:dyDescent="0.2">
      <c r="A26" s="5"/>
      <c r="B26" s="5"/>
      <c r="C26" s="52" t="s">
        <v>28</v>
      </c>
      <c r="D26" s="5"/>
      <c r="E26" s="5"/>
      <c r="F26" s="5"/>
      <c r="G26" s="472" t="e">
        <f>'[1]SLC -ASH'!#REF!</f>
        <v>#REF!</v>
      </c>
      <c r="H26" s="473"/>
      <c r="I26" s="473"/>
      <c r="J26" s="473"/>
      <c r="K26" s="473"/>
      <c r="L26" s="473"/>
      <c r="M26" s="473"/>
      <c r="N26" s="466"/>
      <c r="O26" s="467"/>
      <c r="P26" s="31"/>
      <c r="Q26" s="474" t="s">
        <v>83</v>
      </c>
      <c r="R26" s="475"/>
      <c r="S26" s="475"/>
      <c r="T26" s="475"/>
      <c r="U26" s="475"/>
      <c r="V26" s="475"/>
      <c r="W26" s="450">
        <f>SUM($AJ$36:$AL$52)</f>
        <v>0</v>
      </c>
      <c r="X26" s="450"/>
      <c r="Y26" s="450"/>
      <c r="Z26" s="476"/>
      <c r="AA26" s="5"/>
      <c r="AB26" s="30"/>
      <c r="AC26" s="477"/>
      <c r="AD26" s="478"/>
      <c r="AE26" s="478"/>
      <c r="AF26" s="478"/>
      <c r="AG26" s="478"/>
      <c r="AH26" s="478"/>
      <c r="AI26" s="478"/>
      <c r="AJ26" s="478"/>
      <c r="AK26" s="478"/>
      <c r="AL26" s="478"/>
      <c r="CN26" s="98"/>
      <c r="CZ26" t="s">
        <v>206</v>
      </c>
    </row>
    <row r="27" spans="1:118" x14ac:dyDescent="0.2">
      <c r="A27" s="5"/>
      <c r="B27" s="5"/>
      <c r="C27" s="53" t="s">
        <v>29</v>
      </c>
      <c r="D27" s="3"/>
      <c r="E27" s="3"/>
      <c r="F27" s="3"/>
      <c r="G27" s="479"/>
      <c r="H27" s="480"/>
      <c r="I27" s="480"/>
      <c r="J27" s="480"/>
      <c r="K27" s="473"/>
      <c r="L27" s="480"/>
      <c r="M27" s="480"/>
      <c r="N27" s="480"/>
      <c r="O27" s="481"/>
      <c r="P27" s="43"/>
      <c r="Q27" s="482" t="s">
        <v>84</v>
      </c>
      <c r="R27" s="483"/>
      <c r="S27" s="483"/>
      <c r="T27" s="483"/>
      <c r="U27" s="483"/>
      <c r="V27" s="483"/>
      <c r="W27" s="458">
        <f>+$AD$53</f>
        <v>0</v>
      </c>
      <c r="X27" s="458"/>
      <c r="Y27" s="458"/>
      <c r="Z27" s="484"/>
      <c r="AA27" s="5"/>
      <c r="AB27" s="30"/>
      <c r="AC27" s="448"/>
      <c r="AD27" s="449"/>
      <c r="AE27" s="449"/>
      <c r="AF27" s="449"/>
      <c r="AG27" s="449"/>
      <c r="AH27" s="449"/>
      <c r="AI27" s="449"/>
      <c r="AJ27" s="449"/>
      <c r="AK27" s="449"/>
      <c r="AL27" s="449"/>
      <c r="CN27" s="98"/>
      <c r="CZ27"/>
    </row>
    <row r="28" spans="1:118" x14ac:dyDescent="0.2">
      <c r="A28" s="5"/>
      <c r="B28" s="5"/>
      <c r="C28" s="5"/>
      <c r="D28" s="5"/>
      <c r="E28" s="44" t="b">
        <f>IF($AZ$32=TRUE,"Please reselect Wood Species")</f>
        <v>0</v>
      </c>
      <c r="F28" s="5"/>
      <c r="G28" s="5"/>
      <c r="H28" s="5"/>
      <c r="I28" s="5"/>
      <c r="J28" s="5"/>
      <c r="K28" s="44" t="b">
        <f>IF($AU$32=TRUE,"Please reselect Wood Finish")</f>
        <v>0</v>
      </c>
      <c r="L28" s="99"/>
      <c r="M28" s="5"/>
      <c r="N28" s="5"/>
      <c r="O28" s="5"/>
      <c r="P28" s="5"/>
      <c r="Q28" s="5"/>
      <c r="R28" s="5"/>
      <c r="S28" s="5"/>
      <c r="T28" s="5"/>
      <c r="U28" s="29"/>
      <c r="V28" s="30"/>
      <c r="W28" s="5"/>
      <c r="X28" s="5"/>
      <c r="Y28" s="5"/>
      <c r="Z28" s="5"/>
      <c r="AA28" s="5"/>
      <c r="AB28" s="30"/>
      <c r="AC28" s="448"/>
      <c r="AD28" s="449"/>
      <c r="AE28" s="449"/>
      <c r="AF28" s="449"/>
      <c r="AG28" s="449"/>
      <c r="AH28" s="449"/>
      <c r="AI28" s="449"/>
      <c r="AJ28" s="449"/>
      <c r="AK28" s="449"/>
      <c r="AL28" s="449"/>
      <c r="CN28" s="98" t="s">
        <v>254</v>
      </c>
      <c r="CZ28" s="80" t="s">
        <v>254</v>
      </c>
    </row>
    <row r="29" spans="1:118" x14ac:dyDescent="0.2">
      <c r="B29" s="93"/>
      <c r="C29" s="59" t="s">
        <v>81</v>
      </c>
      <c r="D29" s="97"/>
      <c r="E29" s="97"/>
      <c r="F29" s="97"/>
      <c r="G29" s="97"/>
      <c r="H29" s="97"/>
      <c r="I29" s="450">
        <f>SUM($R$36:$T$65)</f>
        <v>0</v>
      </c>
      <c r="J29" s="451"/>
      <c r="K29" s="452"/>
      <c r="L29" s="451"/>
      <c r="M29" s="451"/>
      <c r="N29" s="453"/>
      <c r="O29" s="454"/>
      <c r="Q29" s="60" t="s">
        <v>85</v>
      </c>
      <c r="R29" s="40"/>
      <c r="S29" s="40"/>
      <c r="T29" s="40"/>
      <c r="U29" s="41"/>
      <c r="V29" s="40"/>
      <c r="W29" s="455">
        <f>SUM($AJ$56:$AL$65)</f>
        <v>0</v>
      </c>
      <c r="X29" s="456"/>
      <c r="Y29" s="456"/>
      <c r="Z29" s="457"/>
      <c r="AC29" s="448"/>
      <c r="AD29" s="449"/>
      <c r="AE29" s="449"/>
      <c r="AF29" s="449"/>
      <c r="AG29" s="449"/>
      <c r="AH29" s="449"/>
      <c r="AI29" s="449"/>
      <c r="AJ29" s="449"/>
      <c r="AK29" s="449"/>
      <c r="AL29" s="449"/>
      <c r="AU29" s="1" t="s">
        <v>34</v>
      </c>
      <c r="CN29" s="98" t="s">
        <v>253</v>
      </c>
      <c r="CP29" s="98" t="s">
        <v>272</v>
      </c>
      <c r="CZ29" s="98" t="s">
        <v>253</v>
      </c>
      <c r="DB29" s="98" t="s">
        <v>255</v>
      </c>
    </row>
    <row r="30" spans="1:118" x14ac:dyDescent="0.2">
      <c r="B30" s="93"/>
      <c r="C30" s="61" t="s">
        <v>82</v>
      </c>
      <c r="D30" s="32"/>
      <c r="E30" s="32"/>
      <c r="F30" s="32"/>
      <c r="G30" s="32"/>
      <c r="H30" s="32"/>
      <c r="I30" s="458">
        <f>J66</f>
        <v>0</v>
      </c>
      <c r="J30" s="459"/>
      <c r="K30" s="459"/>
      <c r="L30" s="459"/>
      <c r="M30" s="459"/>
      <c r="N30" s="459"/>
      <c r="O30" s="460"/>
      <c r="Q30" s="53" t="s">
        <v>2</v>
      </c>
      <c r="R30" s="3"/>
      <c r="S30" s="3"/>
      <c r="T30" s="3"/>
      <c r="U30" s="4"/>
      <c r="V30" s="3"/>
      <c r="W30" s="458">
        <f>+$AR$85</f>
        <v>0</v>
      </c>
      <c r="X30" s="461"/>
      <c r="Y30" s="461"/>
      <c r="Z30" s="462"/>
      <c r="AC30" s="448"/>
      <c r="AD30" s="449"/>
      <c r="AE30" s="449"/>
      <c r="AF30" s="449"/>
      <c r="AG30" s="449"/>
      <c r="AH30" s="449"/>
      <c r="AI30" s="449"/>
      <c r="AJ30" s="449"/>
      <c r="AK30" s="449"/>
      <c r="AL30" s="449"/>
      <c r="AP30" s="117"/>
    </row>
    <row r="31" spans="1:118" x14ac:dyDescent="0.2">
      <c r="B31" s="93"/>
      <c r="C31" s="93"/>
      <c r="D31" s="93"/>
      <c r="E31" s="93"/>
      <c r="F31" s="93"/>
      <c r="G31" s="93"/>
      <c r="H31" s="93"/>
      <c r="I31" s="93"/>
      <c r="J31" s="93"/>
      <c r="AU31" s="463" t="e">
        <f>IF(G26=CG10,INDEX(CJ10:CJ10,MATCH(G27,CJ10:CJ10,0)),IF(G26=CG11,INDEX(CN11:CN24,MATCH(G27,CN11:CN24,0)),IF(G26=CS10,INDEX(CV10:CV10,MATCH(G27,CV10:CV10,0)),IF(G26=CS11,INDEX(CZ11:CZ27,MATCH(G27,CZ11:CZ27,0)),IF(G26=DE10,INDEX(DI10:DI10,MATCH(G27,DI10:DI10,0)),IF(G26=DE11,INDEX(DN11:DN24,MATCH(G27,DN11:DN24,0)),7))))))</f>
        <v>#REF!</v>
      </c>
      <c r="AV31" s="463"/>
      <c r="AW31" s="463"/>
      <c r="AX31" s="463"/>
      <c r="AY31" s="463" t="b">
        <f>IF(I24=AU10,VLOOKUP(G26,CG10:CG11,1,FALSE),IF(I24=AU11,VLOOKUP(G26,CS10:CS11,1,FALSE),IF(I24=AU12,VLOOKUP(G26,DE10:DE11,1,FALSE))))</f>
        <v>0</v>
      </c>
      <c r="AZ31" s="463"/>
      <c r="BA31" s="463"/>
      <c r="BB31" s="463"/>
      <c r="CN31" t="str">
        <f>+CN11</f>
        <v>Aspen Gray</v>
      </c>
      <c r="CP31" s="98" t="s">
        <v>273</v>
      </c>
      <c r="CZ31" t="str">
        <f>+CZ11</f>
        <v>Antique Brown</v>
      </c>
      <c r="DB31" s="98" t="s">
        <v>256</v>
      </c>
    </row>
    <row r="32" spans="1:118" x14ac:dyDescent="0.2">
      <c r="C32" s="38"/>
      <c r="D32" s="38"/>
      <c r="E32" s="38"/>
      <c r="F32" s="426"/>
      <c r="G32" s="427"/>
      <c r="H32" s="427"/>
      <c r="I32" s="427"/>
      <c r="J32" s="417" t="s">
        <v>8</v>
      </c>
      <c r="K32" s="417" t="s">
        <v>54</v>
      </c>
      <c r="L32" s="417" t="s">
        <v>9</v>
      </c>
      <c r="M32" s="17"/>
      <c r="N32" s="17"/>
      <c r="O32" s="17"/>
      <c r="P32" s="92"/>
      <c r="Q32" s="73" t="s">
        <v>53</v>
      </c>
      <c r="R32" s="74"/>
      <c r="S32" s="74"/>
      <c r="T32" s="74"/>
      <c r="U32" s="74"/>
      <c r="V32" s="75"/>
      <c r="W32" s="76"/>
      <c r="X32" s="430" t="e">
        <f>IF($AU$23="true",(ROUND(((I29+W26)*0.3),2)),0)</f>
        <v>#REF!</v>
      </c>
      <c r="Y32" s="430"/>
      <c r="Z32" s="431"/>
      <c r="AA32" s="39"/>
      <c r="AB32" s="432">
        <f>+G27</f>
        <v>0</v>
      </c>
      <c r="AC32" s="433"/>
      <c r="AD32" s="433"/>
      <c r="AE32" s="433"/>
      <c r="AF32" s="433"/>
      <c r="AG32" s="433"/>
      <c r="AH32" s="433"/>
      <c r="AI32" s="433"/>
      <c r="AJ32" s="433"/>
      <c r="AK32" s="433"/>
      <c r="AL32" s="433"/>
      <c r="AU32" s="1" t="b">
        <f>ISNA(AU31)</f>
        <v>0</v>
      </c>
      <c r="AZ32" s="1" t="b">
        <f>ISNA(AY31)</f>
        <v>0</v>
      </c>
      <c r="CN32" t="str">
        <f t="shared" ref="CN32:CN46" si="0">+CN12</f>
        <v>Burnished Black</v>
      </c>
      <c r="CP32" s="98" t="s">
        <v>274</v>
      </c>
      <c r="CZ32" t="str">
        <f t="shared" ref="CZ32:CZ46" si="1">+CZ12</f>
        <v>Aspen Gray</v>
      </c>
      <c r="DB32" s="98" t="s">
        <v>257</v>
      </c>
    </row>
    <row r="33" spans="1:106" x14ac:dyDescent="0.2">
      <c r="B33" s="9"/>
      <c r="I33" s="114"/>
      <c r="J33" s="417"/>
      <c r="K33" s="417"/>
      <c r="L33" s="429"/>
      <c r="Q33" s="53" t="s">
        <v>26</v>
      </c>
      <c r="R33" s="3"/>
      <c r="S33" s="3"/>
      <c r="T33" s="70"/>
      <c r="U33" s="71"/>
      <c r="V33" s="72"/>
      <c r="W33" s="3"/>
      <c r="X33" s="434" t="e">
        <f>($AZ$20+$AZ$22)*$J$66</f>
        <v>#REF!</v>
      </c>
      <c r="Y33" s="434"/>
      <c r="Z33" s="435"/>
      <c r="AC33" s="104"/>
      <c r="AD33" s="436" t="s">
        <v>8</v>
      </c>
      <c r="AE33" s="105"/>
      <c r="AF33" s="105"/>
      <c r="AG33" s="109"/>
      <c r="AH33" s="90"/>
      <c r="AI33" s="90"/>
      <c r="AJ33" s="439"/>
      <c r="AK33" s="439"/>
      <c r="AL33" s="439"/>
      <c r="AU33" s="1">
        <f>IF(AU32=TRUE,"one",)</f>
        <v>0</v>
      </c>
      <c r="CN33" t="str">
        <f t="shared" si="0"/>
        <v>Colonial Cream</v>
      </c>
      <c r="CP33" s="98" t="s">
        <v>275</v>
      </c>
      <c r="CZ33" t="str">
        <f t="shared" si="1"/>
        <v>Burnished Black</v>
      </c>
      <c r="DB33" s="98" t="s">
        <v>258</v>
      </c>
    </row>
    <row r="34" spans="1:106" ht="12.75" customHeight="1" x14ac:dyDescent="0.2">
      <c r="B34" s="9"/>
      <c r="I34" s="114"/>
      <c r="J34" s="417"/>
      <c r="K34" s="417"/>
      <c r="L34" s="429"/>
      <c r="N34" s="440" t="e">
        <f>IF(($G$26=$AU$34),$BO$20,$BO$18)</f>
        <v>#REF!</v>
      </c>
      <c r="O34" s="440"/>
      <c r="P34" s="440"/>
      <c r="T34" s="90"/>
      <c r="U34" s="19"/>
      <c r="AC34" s="14"/>
      <c r="AD34" s="437"/>
      <c r="AE34" s="90"/>
      <c r="AF34" s="90"/>
      <c r="AG34" s="106"/>
      <c r="AH34" s="106"/>
      <c r="AI34" s="106"/>
      <c r="AJ34" s="441"/>
      <c r="AK34" s="441"/>
      <c r="AL34" s="441"/>
      <c r="AM34" s="5"/>
      <c r="AN34" s="5"/>
      <c r="AP34" s="1" t="s">
        <v>69</v>
      </c>
      <c r="AU34" s="83" t="s">
        <v>104</v>
      </c>
      <c r="AV34" s="84" t="s">
        <v>105</v>
      </c>
      <c r="AW34" s="84" t="s">
        <v>10</v>
      </c>
      <c r="AX34" s="84" t="s">
        <v>23</v>
      </c>
      <c r="AY34" s="85" t="e">
        <f>G26</f>
        <v>#REF!</v>
      </c>
      <c r="AZ34" s="78"/>
      <c r="BA34" s="78"/>
      <c r="CN34" t="str">
        <f t="shared" si="0"/>
        <v>Crushed Oregano</v>
      </c>
      <c r="CP34" s="98" t="s">
        <v>276</v>
      </c>
      <c r="CZ34" t="str">
        <f t="shared" si="1"/>
        <v>Colonial Cream</v>
      </c>
      <c r="DB34" s="98" t="s">
        <v>259</v>
      </c>
    </row>
    <row r="35" spans="1:106" x14ac:dyDescent="0.2">
      <c r="B35" s="100" t="s">
        <v>126</v>
      </c>
      <c r="C35" s="100"/>
      <c r="D35" s="100"/>
      <c r="E35" s="100" t="s">
        <v>127</v>
      </c>
      <c r="F35" s="100"/>
      <c r="G35" s="100"/>
      <c r="I35" s="115"/>
      <c r="J35" s="428"/>
      <c r="K35" s="428"/>
      <c r="L35" s="418"/>
      <c r="M35" s="442" t="s">
        <v>6</v>
      </c>
      <c r="N35" s="420"/>
      <c r="O35" s="420"/>
      <c r="P35" s="443" t="s">
        <v>7</v>
      </c>
      <c r="Q35" s="443"/>
      <c r="R35" s="442" t="s">
        <v>5</v>
      </c>
      <c r="S35" s="420"/>
      <c r="T35" s="420"/>
      <c r="U35" s="19"/>
      <c r="V35" s="444" t="s">
        <v>157</v>
      </c>
      <c r="W35" s="445"/>
      <c r="X35" s="445"/>
      <c r="Y35" s="108"/>
      <c r="Z35" s="100" t="s">
        <v>127</v>
      </c>
      <c r="AA35" s="107"/>
      <c r="AB35" s="107"/>
      <c r="AC35" s="14"/>
      <c r="AD35" s="438"/>
      <c r="AE35" s="103"/>
      <c r="AF35" s="446" t="s">
        <v>6</v>
      </c>
      <c r="AG35" s="420"/>
      <c r="AH35" s="446" t="s">
        <v>7</v>
      </c>
      <c r="AI35" s="420"/>
      <c r="AJ35" s="447" t="s">
        <v>5</v>
      </c>
      <c r="AK35" s="447"/>
      <c r="AL35" s="447"/>
      <c r="AM35" s="10"/>
      <c r="AN35" s="10"/>
      <c r="AR35" s="21"/>
      <c r="AS35" s="23"/>
      <c r="AU35" s="78"/>
      <c r="AV35" s="78"/>
      <c r="AW35" s="78"/>
      <c r="AX35" s="78"/>
      <c r="AY35" s="85"/>
      <c r="AZ35" s="78"/>
      <c r="BA35" s="78"/>
      <c r="CN35" t="str">
        <f t="shared" si="0"/>
        <v>Designer White</v>
      </c>
      <c r="CP35" s="1" t="s">
        <v>277</v>
      </c>
      <c r="CZ35" t="str">
        <f t="shared" si="1"/>
        <v>Crushed Oregano</v>
      </c>
      <c r="DB35" s="1" t="s">
        <v>260</v>
      </c>
    </row>
    <row r="36" spans="1:106" x14ac:dyDescent="0.2">
      <c r="A36" s="9">
        <v>1</v>
      </c>
      <c r="B36" s="402"/>
      <c r="C36" s="403"/>
      <c r="D36" s="404"/>
      <c r="E36" s="405" t="str">
        <f>IF(AND(B36&lt;&gt;"",$I$24=$AU$10),INDEX(DATA2!$C$326:$C$645,MATCH(B36,DATA2!$E$326:$E$645,0)),IF(AND(B36&lt;&gt;"",$I$24=$AU$11),INDEX(DATA2!$C$6:$C$320,MATCH(B36,DATA2!$E$6:$E$320,0)),IF(AND(B36&lt;&gt;"",$I$24=$AU$12),INDEX(DATA2!$C$648:$C$967,MATCH(B36,DATA2!$E$648:$E$967,0)),IF(AND(B36&lt;&gt;"",$I$24=$AU$13),INDEX(DATA2!$C$971:$C$1287,MATCH(B36,DATA2!$E$971:$E$1287,0)),""))))</f>
        <v/>
      </c>
      <c r="F36" s="406"/>
      <c r="G36" s="406"/>
      <c r="H36" s="406"/>
      <c r="I36" s="407"/>
      <c r="J36" s="101"/>
      <c r="K36" s="111"/>
      <c r="L36" s="111"/>
      <c r="M36" s="400" t="str">
        <f>IF(AND(J36&lt;&gt;"",$I$24=$AU$10),INDEX(DATA2!$O$326:$O$645,MATCH($E36,DATA2!$C$326:$C$645,0)),IF(AND(J36&lt;&gt;"",$I$24=$AU$11),INDEX(DATA2!$O$6:$O$323,MATCH($E36,DATA2!$C$6:$C$323,0)),IF(AND(J36&lt;&gt;"",$I$24=$AU$12),INDEX(DATA2!$O$648:$O$967,MATCH($E36,DATA2!$C$648:$C$967,0)),IF(AND(J36&lt;&gt;"",$I$24=$AU$13),INDEX(DATA2!$O$971:$O$1287,MATCH($E36,DATA2!$C$971:$C$1287,0)),""))))</f>
        <v/>
      </c>
      <c r="N36" s="408"/>
      <c r="O36" s="408"/>
      <c r="P36" s="409" t="str">
        <f>IF(AND($M36&lt;&gt;"",$I$24=$AU$10),(INDEX(DATA2!$P$5:$U$1291,MATCH(E36,DATA2!$C$5:$C$1291,0),MATCH($N$34,DATA2!$P$3:$U$3,0))),IF(AND($M36&lt;&gt;"",$I$24=$AU$11),(INDEX(DATA2!$P$6:$U$1291,MATCH(E36,DATA2!$C$6:$C$1291,0),MATCH($N$34,DATA2!$P$3:$U$3,0))),IF(AND($M36&lt;&gt;"",$I$24=$AU$12),(INDEX(DATA2!$P$5:$U$1291,MATCH(E36,DATA2!$C$5:$C$1291,0),MATCH($N$34,DATA2!$P$3:$U$3,0))),IF(AND($M36&lt;&gt;"",$I$24=$AU$13),(INDEX(DATA2!$P$6:$U$1291,MATCH(E36,DATA2!$C$6:$C$1291,0),MATCH($N$34,DATA2!$P$3:$U$3,0))),""))))</f>
        <v/>
      </c>
      <c r="Q36" s="409" t="str">
        <f>IF(AND($M36&lt;&gt;"",$I$24=$AU$10),(INDEX(DATA2!$P$5:$U$1291,MATCH(G36,DATA2!$C$5:$C$1291,0),MATCH($N$34,DATA2!$P$3:$U$3,0))),IF(AND($M36&lt;&gt;"",$I$24=$AU$11),(INDEX(DATA2!$P$5:$U$1291,MATCH(G36,DATA2!$C$5:$C$1291,0),MATCH($N$34,DATA2!$P$3:$U$3,0))),IF(AND($M36&lt;&gt;"",$I$24=$AU$12),(INDEX(DATA2!$P$5:$U$1291,MATCH(G36,DATA2!$C$5:$C$1291,0),MATCH($N$34,DATA2!$P$3:$U$3,0))),"")))</f>
        <v/>
      </c>
      <c r="R36" s="399" t="str">
        <f>IF($M36&lt;&gt;"",(($J36*$P36)),"")</f>
        <v/>
      </c>
      <c r="S36" s="399" t="str">
        <f t="shared" ref="S36:T51" si="2">IF($M36&lt;&gt;"",(($J36*$O36)),"")</f>
        <v/>
      </c>
      <c r="T36" s="399" t="str">
        <f t="shared" si="2"/>
        <v/>
      </c>
      <c r="U36" s="19">
        <v>1</v>
      </c>
      <c r="V36" s="410"/>
      <c r="W36" s="411"/>
      <c r="X36" s="412"/>
      <c r="Y36" s="405" t="str">
        <f>IF(AND(V36&lt;&gt;"",$I$24=$AU$10),INDEX(DATA2!$C$1343:$C$1385,MATCH(V36,DATA2!$E$1343:$E$1385,0)),IF(AND(V36&lt;&gt;"",$I$24=$AU$11),INDEX(DATA2!$C$1294:$C$1336,MATCH(V36,DATA2!$E$1294:$E$1336,0)),IF(AND(V36&lt;&gt;"",$I$24=$AU$12),INDEX(DATA2!$C$1391:$C$1432,MATCH(V36,DATA2!$E$1391:$E$1432,0)),IF(AND(V36&lt;&gt;"",$I$24=$AU$13),INDEX(DATA2!$C$1437:$C$1468,MATCH(V36,DATA2!$E$1437:$E$1468,0)),""))))</f>
        <v/>
      </c>
      <c r="Z36" s="406"/>
      <c r="AA36" s="406"/>
      <c r="AB36" s="406"/>
      <c r="AC36" s="407"/>
      <c r="AD36" s="112"/>
      <c r="AE36" s="110"/>
      <c r="AF36" s="422" t="str">
        <f>IF(AND(AD36&lt;&gt;"",$I$24=$AU$10),INDEX(DATA2!$O$1343:$O$1385,MATCH($Y36,DATA2!$B$1343:$B$1385,0)),IF(AND(AD36&lt;&gt;"",$I$24=$AU$11),INDEX(DATA2!$O$1294:$O$1336,MATCH($Y36,DATA2!$B$1294:$B$1336,0)),IF(AND(AD36&lt;&gt;"",$I$24=$AU$12),INDEX(DATA2!$O$1391:$O$1432,MATCH($Y36,DATA2!$B$1391:$B$1432,0)),IF(AND(AD36&lt;&gt;"",$I$24=$AU$13),INDEX(DATA2!$O$1437:$O$1468,MATCH($Y36,DATA2!$B$1437:$B$1468,0)),""))))</f>
        <v/>
      </c>
      <c r="AG36" s="423" t="str">
        <f>IF(AND(AD36&lt;&gt;"",$I$24=$AU$10),INDEX(DATA2!$O$1341:$O$1388,MATCH($V36,DATA2!$B$1341:$B$1388,0)),IF(AND(AD36&lt;&gt;"",$I$24=$AU$11),INDEX(DATA2!$O$1292:$O$1340,MATCH($V36,DATA2!$B$1292:$B$1340,0)),IF(AND(AD36&lt;&gt;"",$I$24=$AU$12),INDEX(DATA2!$O$1389:$O$1596,MATCH($V36,DATA2!$B$1389:$B$1596,0)),"")))</f>
        <v/>
      </c>
      <c r="AH36" s="415" t="str">
        <f>IF(AND($AD36&lt;&gt;"",$I$24=$AU$10),(INDEX(DATA2!$P$1343:$U$1385,MATCH(Y36,DATA2!$C$1343:$C$1385,0),MATCH($N$34,DATA2!$P$3:$U$3,0))),IF(AND($AD36&lt;&gt;"",$I$24=$AU$11),(INDEX(DATA2!$P$1294:$U$1336,MATCH(Y36,DATA2!$C$1294:$C$1336,0),MATCH($N$34,DATA2!$P$3:$U$3,0))),IF(AND($AD36&lt;&gt;"",$I$24=$AU$12),(INDEX(DATA2!$P$1391:$U$1432,MATCH(Y36,DATA2!$C$1391:$C$1432,0),MATCH($N$34,DATA2!$P$3:$U$3,0))),IF(AND($AD36&lt;&gt;"",$I$24=$AU$13),(INDEX(DATA2!$P$1437:$U$1468,MATCH(Y36,DATA2!$C$1437:$C$1468,0),MATCH($N$34,DATA2!$P$3:$U$3,0))),""))))</f>
        <v/>
      </c>
      <c r="AI36" s="416"/>
      <c r="AJ36" s="399" t="str">
        <f>IF($AF36&lt;&gt;"",$AD36*$AH36,"")</f>
        <v/>
      </c>
      <c r="AK36" s="399"/>
      <c r="AL36" s="399"/>
      <c r="AM36" s="11"/>
      <c r="AN36" s="11"/>
      <c r="AP36" s="400" t="str">
        <f>IF(CAB!$H$16=$AU$10,INDEX(DATA2!$K$101:$K$166,MATCH(CAB!E23,DATA2!$C$101:$C$166,0)),"")</f>
        <v/>
      </c>
      <c r="AQ36" s="401"/>
      <c r="AR36" s="91">
        <f>IF(CAB!J23&lt;&gt;0,CAB!J23*AP36,0)</f>
        <v>0</v>
      </c>
      <c r="AS36" s="23"/>
      <c r="AU36" s="87" t="s">
        <v>106</v>
      </c>
      <c r="AV36" s="87" t="s">
        <v>97</v>
      </c>
      <c r="AW36" s="86" t="s">
        <v>10</v>
      </c>
      <c r="AX36" s="86" t="s">
        <v>24</v>
      </c>
      <c r="AY36" s="78" t="e">
        <f t="shared" ref="AY36:AY52" si="3">IF($AY$34=$AU$34,AU36,IF($AY$34=$AV$34,AV36,IF($AY$34=$AW$34,AW36,IF($AY$34=$AX$34,AX36,2))))</f>
        <v>#REF!</v>
      </c>
      <c r="AZ36" s="78"/>
      <c r="BA36" s="78"/>
      <c r="BB36" s="1" t="e">
        <f>+AD36*AF36</f>
        <v>#VALUE!</v>
      </c>
      <c r="BC36" s="1" t="e">
        <f>+BB36</f>
        <v>#VALUE!</v>
      </c>
      <c r="BD36" s="1" t="e">
        <f>+BC36*$G$25</f>
        <v>#VALUE!</v>
      </c>
      <c r="CN36" t="str">
        <f t="shared" si="0"/>
        <v>Frappe</v>
      </c>
      <c r="CP36" s="1" t="s">
        <v>278</v>
      </c>
      <c r="CZ36" t="str">
        <f t="shared" si="1"/>
        <v>Designer White</v>
      </c>
      <c r="DB36" s="1" t="s">
        <v>261</v>
      </c>
    </row>
    <row r="37" spans="1:106" x14ac:dyDescent="0.2">
      <c r="A37" s="9">
        <v>2</v>
      </c>
      <c r="B37" s="402"/>
      <c r="C37" s="403"/>
      <c r="D37" s="404"/>
      <c r="E37" s="405" t="str">
        <f>IF(AND(B37&lt;&gt;"",$I$24=$AU$10),INDEX(DATA2!$C$326:$C$645,MATCH(B37,DATA2!$E$326:$E$645,0)),IF(AND(B37&lt;&gt;"",$I$24=$AU$11),INDEX(DATA2!$C$6:$C$320,MATCH(B37,DATA2!$E$6:$E$320,0)),IF(AND(B37&lt;&gt;"",$I$24=$AU$12),INDEX(DATA2!$C$648:$C$967,MATCH(B37,DATA2!$E$648:$E$967,0)),IF(AND(B37&lt;&gt;"",$I$24=$AU$13),INDEX(DATA2!$C$971:$C$1287,MATCH(B37,DATA2!$E$971:$E$1287,0)),""))))</f>
        <v/>
      </c>
      <c r="F37" s="406"/>
      <c r="G37" s="406"/>
      <c r="H37" s="406"/>
      <c r="I37" s="407"/>
      <c r="J37" s="102"/>
      <c r="K37" s="111"/>
      <c r="L37" s="111"/>
      <c r="M37" s="400" t="str">
        <f>IF(AND(J37&lt;&gt;"",$I$24=$AU$10),INDEX(DATA2!$O$326:$O$645,MATCH($E37,DATA2!$C$326:$C$645,0)),IF(AND(J37&lt;&gt;"",$I$24=$AU$11),INDEX(DATA2!$O$6:$O$323,MATCH($E37,DATA2!$C$6:$C$323,0)),IF(AND(J37&lt;&gt;"",$I$24=$AU$12),INDEX(DATA2!$O$648:$O$967,MATCH($E37,DATA2!$C$648:$C$967,0)),IF(AND(J37&lt;&gt;"",$I$24=$AU$13),INDEX(DATA2!$O$971:$O$1287,MATCH($E37,DATA2!$C$971:$C$1287,0)),""))))</f>
        <v/>
      </c>
      <c r="N37" s="408"/>
      <c r="O37" s="408"/>
      <c r="P37" s="409" t="str">
        <f>IF(AND($M37&lt;&gt;"",$I$24=$AU$10),(INDEX(DATA2!$P$5:$U$1291,MATCH(E37,DATA2!$C$5:$C$1291,0),MATCH($N$34,DATA2!$P$3:$U$3,0))),IF(AND($M37&lt;&gt;"",$I$24=$AU$11),(INDEX(DATA2!$P$6:$U$1291,MATCH(E37,DATA2!$C$6:$C$1291,0),MATCH($N$34,DATA2!$P$3:$U$3,0))),IF(AND($M37&lt;&gt;"",$I$24=$AU$12),(INDEX(DATA2!$P$5:$U$1291,MATCH(E37,DATA2!$C$5:$C$1291,0),MATCH($N$34,DATA2!$P$3:$U$3,0))),IF(AND($M37&lt;&gt;"",$I$24=$AU$13),(INDEX(DATA2!$P$6:$U$1291,MATCH(E37,DATA2!$C$6:$C$1291,0),MATCH($N$34,DATA2!$P$3:$U$3,0))),""))))</f>
        <v/>
      </c>
      <c r="Q37" s="409" t="str">
        <f>IF(AND($M37&lt;&gt;"",$I$24=$AU$10),(INDEX(DATA2!$P$5:$U$1291,MATCH(G37,DATA2!$C$5:$C$1291,0),MATCH($N$34,DATA2!$P$3:$U$3,0))),IF(AND($M37&lt;&gt;"",$I$24=$AU$11),(INDEX(DATA2!$P$5:$U$1291,MATCH(G37,DATA2!$C$5:$C$1291,0),MATCH($N$34,DATA2!$P$3:$U$3,0))),IF(AND($M37&lt;&gt;"",$I$24=$AU$12),(INDEX(DATA2!$P$5:$U$1291,MATCH(G37,DATA2!$C$5:$C$1291,0),MATCH($N$34,DATA2!$P$3:$U$3,0))),"")))</f>
        <v/>
      </c>
      <c r="R37" s="399" t="str">
        <f t="shared" ref="R37:R65" si="4">IF($M37&lt;&gt;"",(($J37*$P37)),"")</f>
        <v/>
      </c>
      <c r="S37" s="399" t="str">
        <f t="shared" si="2"/>
        <v/>
      </c>
      <c r="T37" s="399" t="str">
        <f t="shared" si="2"/>
        <v/>
      </c>
      <c r="U37" s="19">
        <v>2</v>
      </c>
      <c r="V37" s="410"/>
      <c r="W37" s="411"/>
      <c r="X37" s="412"/>
      <c r="Y37" s="405" t="str">
        <f>IF(AND(V37&lt;&gt;"",$I$24=$AU$10),INDEX(DATA2!$C$1343:$C$1385,MATCH(V37,DATA2!$E$1343:$E$1385,0)),IF(AND(V37&lt;&gt;"",$I$24=$AU$11),INDEX(DATA2!$C$1294:$C$1336,MATCH(V37,DATA2!$E$1294:$E$1336,0)),IF(AND(V37&lt;&gt;"",$I$24=$AU$12),INDEX(DATA2!$C$1391:$C$1432,MATCH(V37,DATA2!$E$1391:$E$1432,0)),IF(AND(V37&lt;&gt;"",$I$24=$AU$13),INDEX(DATA2!$C$1437:$C$1468,MATCH(V37,DATA2!$E$1437:$E$1468,0)),""))))</f>
        <v/>
      </c>
      <c r="Z37" s="406"/>
      <c r="AA37" s="406"/>
      <c r="AB37" s="406"/>
      <c r="AC37" s="407"/>
      <c r="AD37" s="112"/>
      <c r="AE37" s="89"/>
      <c r="AF37" s="422" t="str">
        <f>IF(AND(AD37&lt;&gt;"",$I$24=$AU$10),INDEX(DATA2!$O$1343:$O$1385,MATCH($Y37,DATA2!$B$1343:$B$1385,0)),IF(AND(AD37&lt;&gt;"",$I$24=$AU$11),INDEX(DATA2!$O$1294:$O$1336,MATCH($Y37,DATA2!$B$1294:$B$1336,0)),IF(AND(AD37&lt;&gt;"",$I$24=$AU$12),INDEX(DATA2!$O$1391:$O$1432,MATCH($Y37,DATA2!$B$1391:$B$1432,0)),IF(AND(AD37&lt;&gt;"",$I$24=$AU$13),INDEX(DATA2!$O$1437:$O$1468,MATCH($Y37,DATA2!$B$1437:$B$1468,0)),""))))</f>
        <v/>
      </c>
      <c r="AG37" s="423" t="str">
        <f>IF(AND(AD37&lt;&gt;"",$I$24=$AU$10),INDEX(DATA2!$O$1341:$O$1388,MATCH($V37,DATA2!$B$1341:$B$1388,0)),IF(AND(AD37&lt;&gt;"",$I$24=$AU$11),INDEX(DATA2!$O$1292:$O$1340,MATCH($V37,DATA2!$B$1292:$B$1340,0)),IF(AND(AD37&lt;&gt;"",$I$24=$AU$12),INDEX(DATA2!$O$1389:$O$1596,MATCH($V37,DATA2!$B$1389:$B$1596,0)),"")))</f>
        <v/>
      </c>
      <c r="AH37" s="415" t="str">
        <f>IF(AND($AD37&lt;&gt;"",$I$24=$AU$10),(INDEX(DATA2!$P$1343:$U$1385,MATCH(Y37,DATA2!$C$1343:$C$1385,0),MATCH($N$34,DATA2!$P$3:$U$3,0))),IF(AND($AD37&lt;&gt;"",$I$24=$AU$11),(INDEX(DATA2!$P$1294:$U$1336,MATCH(Y37,DATA2!$C$1294:$C$1336,0),MATCH($N$34,DATA2!$P$3:$U$3,0))),IF(AND($AD37&lt;&gt;"",$I$24=$AU$12),(INDEX(DATA2!$P$1391:$U$1432,MATCH(Y37,DATA2!$C$1391:$C$1432,0),MATCH($N$34,DATA2!$P$3:$U$3,0))),IF(AND($AD37&lt;&gt;"",$I$24=$AU$13),(INDEX(DATA2!$P$1437:$U$1468,MATCH(Y37,DATA2!$C$1437:$C$1468,0),MATCH($N$34,DATA2!$P$3:$U$3,0))),""))))</f>
        <v/>
      </c>
      <c r="AI37" s="416"/>
      <c r="AJ37" s="399" t="str">
        <f t="shared" ref="AJ37:AJ52" si="5">IF($AF37&lt;&gt;"",$AD37*$AH37,"")</f>
        <v/>
      </c>
      <c r="AK37" s="399"/>
      <c r="AL37" s="399"/>
      <c r="AM37" s="12"/>
      <c r="AN37" s="12"/>
      <c r="AP37" s="400" t="str">
        <f>IF(CAB!$H$16=$AU$10,INDEX(DATA2!$K$101:$K$166,MATCH(CAB!E24,DATA2!$C$101:$C$166,0)),"")</f>
        <v/>
      </c>
      <c r="AQ37" s="401"/>
      <c r="AR37" s="283">
        <f>IF(CAB!J24&lt;&gt;0,CAB!J24*AP37,0)</f>
        <v>0</v>
      </c>
      <c r="AS37" s="23"/>
      <c r="AU37" s="78" t="s">
        <v>36</v>
      </c>
      <c r="AV37" s="87" t="s">
        <v>98</v>
      </c>
      <c r="AW37" s="78" t="s">
        <v>36</v>
      </c>
      <c r="AX37" s="86" t="s">
        <v>60</v>
      </c>
      <c r="AY37" s="78" t="e">
        <f t="shared" si="3"/>
        <v>#REF!</v>
      </c>
      <c r="AZ37" s="78"/>
      <c r="BA37" s="78"/>
      <c r="BB37" s="1" t="e">
        <f t="shared" ref="BB37:BB52" si="6">+AD37*AF37</f>
        <v>#VALUE!</v>
      </c>
      <c r="BC37" s="1" t="e">
        <f>+BC36+BB37</f>
        <v>#VALUE!</v>
      </c>
      <c r="BD37" s="1" t="e">
        <f t="shared" ref="BD37:BD52" si="7">+BC37*$G$25</f>
        <v>#VALUE!</v>
      </c>
      <c r="CN37" t="str">
        <f t="shared" si="0"/>
        <v>Holly Berry</v>
      </c>
      <c r="CP37" s="1" t="s">
        <v>279</v>
      </c>
      <c r="CZ37" t="str">
        <f t="shared" si="1"/>
        <v>Frappe</v>
      </c>
      <c r="DB37" s="1" t="s">
        <v>262</v>
      </c>
    </row>
    <row r="38" spans="1:106" x14ac:dyDescent="0.2">
      <c r="A38" s="9">
        <v>3</v>
      </c>
      <c r="B38" s="402"/>
      <c r="C38" s="403"/>
      <c r="D38" s="404"/>
      <c r="E38" s="405" t="str">
        <f>IF(AND(B38&lt;&gt;"",$I$24=$AU$10),INDEX(DATA2!$C$326:$C$645,MATCH(B38,DATA2!$E$326:$E$645,0)),IF(AND(B38&lt;&gt;"",$I$24=$AU$11),INDEX(DATA2!$C$6:$C$320,MATCH(B38,DATA2!$E$6:$E$320,0)),IF(AND(B38&lt;&gt;"",$I$24=$AU$12),INDEX(DATA2!$C$648:$C$967,MATCH(B38,DATA2!$E$648:$E$967,0)),IF(AND(B38&lt;&gt;"",$I$24=$AU$13),INDEX(DATA2!$C$971:$C$1287,MATCH(B38,DATA2!$E$971:$E$1287,0)),""))))</f>
        <v/>
      </c>
      <c r="F38" s="406"/>
      <c r="G38" s="406"/>
      <c r="H38" s="406"/>
      <c r="I38" s="407"/>
      <c r="J38" s="101"/>
      <c r="K38" s="111"/>
      <c r="L38" s="111"/>
      <c r="M38" s="400" t="str">
        <f>IF(AND(J38&lt;&gt;"",$I$24=$AU$10),INDEX(DATA2!$O$326:$O$645,MATCH($E38,DATA2!$C$326:$C$645,0)),IF(AND(J38&lt;&gt;"",$I$24=$AU$11),INDEX(DATA2!$O$6:$O$323,MATCH($E38,DATA2!$C$6:$C$323,0)),IF(AND(J38&lt;&gt;"",$I$24=$AU$12),INDEX(DATA2!$O$648:$O$967,MATCH($E38,DATA2!$C$648:$C$967,0)),IF(AND(J38&lt;&gt;"",$I$24=$AU$13),INDEX(DATA2!$O$971:$O$1287,MATCH($E38,DATA2!$C$971:$C$1287,0)),""))))</f>
        <v/>
      </c>
      <c r="N38" s="408"/>
      <c r="O38" s="408"/>
      <c r="P38" s="409" t="str">
        <f>IF(AND($M38&lt;&gt;"",$I$24=$AU$10),(INDEX(DATA2!$P$5:$U$1291,MATCH(E38,DATA2!$C$5:$C$1291,0),MATCH($N$34,DATA2!$P$3:$U$3,0))),IF(AND($M38&lt;&gt;"",$I$24=$AU$11),(INDEX(DATA2!$P$6:$U$1291,MATCH(E38,DATA2!$C$6:$C$1291,0),MATCH($N$34,DATA2!$P$3:$U$3,0))),IF(AND($M38&lt;&gt;"",$I$24=$AU$12),(INDEX(DATA2!$P$5:$U$1291,MATCH(E38,DATA2!$C$5:$C$1291,0),MATCH($N$34,DATA2!$P$3:$U$3,0))),IF(AND($M38&lt;&gt;"",$I$24=$AU$13),(INDEX(DATA2!$P$6:$U$1291,MATCH(E38,DATA2!$C$6:$C$1291,0),MATCH($N$34,DATA2!$P$3:$U$3,0))),""))))</f>
        <v/>
      </c>
      <c r="Q38" s="409" t="str">
        <f>IF(AND($M38&lt;&gt;"",$I$24=$AU$10),(INDEX(DATA2!$P$5:$U$1291,MATCH(G38,DATA2!$C$5:$C$1291,0),MATCH($N$34,DATA2!$P$3:$U$3,0))),IF(AND($M38&lt;&gt;"",$I$24=$AU$11),(INDEX(DATA2!$P$5:$U$1291,MATCH(G38,DATA2!$C$5:$C$1291,0),MATCH($N$34,DATA2!$P$3:$U$3,0))),IF(AND($M38&lt;&gt;"",$I$24=$AU$12),(INDEX(DATA2!$P$5:$U$1291,MATCH(G38,DATA2!$C$5:$C$1291,0),MATCH($N$34,DATA2!$P$3:$U$3,0))),"")))</f>
        <v/>
      </c>
      <c r="R38" s="399" t="str">
        <f t="shared" si="4"/>
        <v/>
      </c>
      <c r="S38" s="399" t="str">
        <f t="shared" si="2"/>
        <v/>
      </c>
      <c r="T38" s="399" t="str">
        <f t="shared" si="2"/>
        <v/>
      </c>
      <c r="U38" s="19">
        <v>3</v>
      </c>
      <c r="V38" s="410"/>
      <c r="W38" s="411"/>
      <c r="X38" s="412"/>
      <c r="Y38" s="405" t="str">
        <f>IF(AND(V38&lt;&gt;"",$I$24=$AU$10),INDEX(DATA2!$C$1343:$C$1385,MATCH(V38,DATA2!$E$1343:$E$1385,0)),IF(AND(V38&lt;&gt;"",$I$24=$AU$11),INDEX(DATA2!$C$1294:$C$1336,MATCH(V38,DATA2!$E$1294:$E$1336,0)),IF(AND(V38&lt;&gt;"",$I$24=$AU$12),INDEX(DATA2!$C$1391:$C$1432,MATCH(V38,DATA2!$E$1391:$E$1432,0)),IF(AND(V38&lt;&gt;"",$I$24=$AU$13),INDEX(DATA2!$C$1437:$C$1468,MATCH(V38,DATA2!$E$1437:$E$1468,0)),""))))</f>
        <v/>
      </c>
      <c r="Z38" s="406"/>
      <c r="AA38" s="406"/>
      <c r="AB38" s="406"/>
      <c r="AC38" s="407"/>
      <c r="AD38" s="112"/>
      <c r="AE38" s="89"/>
      <c r="AF38" s="422" t="str">
        <f>IF(AND(AD38&lt;&gt;"",$I$24=$AU$10),INDEX(DATA2!$O$1343:$O$1385,MATCH($Y38,DATA2!$B$1343:$B$1385,0)),IF(AND(AD38&lt;&gt;"",$I$24=$AU$11),INDEX(DATA2!$O$1294:$O$1336,MATCH($Y38,DATA2!$B$1294:$B$1336,0)),IF(AND(AD38&lt;&gt;"",$I$24=$AU$12),INDEX(DATA2!$O$1391:$O$1432,MATCH($Y38,DATA2!$B$1391:$B$1432,0)),IF(AND(AD38&lt;&gt;"",$I$24=$AU$13),INDEX(DATA2!$O$1437:$O$1468,MATCH($Y38,DATA2!$B$1437:$B$1468,0)),""))))</f>
        <v/>
      </c>
      <c r="AG38" s="423" t="str">
        <f>IF(AND(AD38&lt;&gt;"",$I$24=$AU$10),INDEX(DATA2!$O$1341:$O$1388,MATCH($V38,DATA2!$B$1341:$B$1388,0)),IF(AND(AD38&lt;&gt;"",$I$24=$AU$11),INDEX(DATA2!$O$1292:$O$1340,MATCH($V38,DATA2!$B$1292:$B$1340,0)),IF(AND(AD38&lt;&gt;"",$I$24=$AU$12),INDEX(DATA2!$O$1389:$O$1596,MATCH($V38,DATA2!$B$1389:$B$1596,0)),"")))</f>
        <v/>
      </c>
      <c r="AH38" s="415" t="str">
        <f>IF(AND($AD38&lt;&gt;"",$I$24=$AU$10),(INDEX(DATA2!$P$1343:$U$1385,MATCH(Y38,DATA2!$C$1343:$C$1385,0),MATCH($N$34,DATA2!$P$3:$U$3,0))),IF(AND($AD38&lt;&gt;"",$I$24=$AU$11),(INDEX(DATA2!$P$1294:$U$1336,MATCH(Y38,DATA2!$C$1294:$C$1336,0),MATCH($N$34,DATA2!$P$3:$U$3,0))),IF(AND($AD38&lt;&gt;"",$I$24=$AU$12),(INDEX(DATA2!$P$1391:$U$1432,MATCH(Y38,DATA2!$C$1391:$C$1432,0),MATCH($N$34,DATA2!$P$3:$U$3,0))),IF(AND($AD38&lt;&gt;"",$I$24=$AU$13),(INDEX(DATA2!$P$1437:$U$1468,MATCH(Y38,DATA2!$C$1437:$C$1468,0),MATCH($N$34,DATA2!$P$3:$U$3,0))),""))))</f>
        <v/>
      </c>
      <c r="AI38" s="416"/>
      <c r="AJ38" s="399" t="str">
        <f t="shared" si="5"/>
        <v/>
      </c>
      <c r="AK38" s="399"/>
      <c r="AL38" s="399"/>
      <c r="AM38" s="5"/>
      <c r="AN38" s="5"/>
      <c r="AP38" s="400" t="str">
        <f>IF(CAB!$H$16=$AU$10,INDEX(DATA2!$K$101:$K$166,MATCH(CAB!E25,DATA2!$C$101:$C$166,0)),"")</f>
        <v/>
      </c>
      <c r="AQ38" s="401"/>
      <c r="AR38" s="283">
        <f>IF(CAB!J25&lt;&gt;0,CAB!J25*AP38,0)</f>
        <v>0</v>
      </c>
      <c r="AS38" s="23"/>
      <c r="AU38" s="78" t="s">
        <v>36</v>
      </c>
      <c r="AV38" s="87" t="s">
        <v>99</v>
      </c>
      <c r="AW38" s="78" t="s">
        <v>36</v>
      </c>
      <c r="AX38" s="86" t="s">
        <v>62</v>
      </c>
      <c r="AY38" s="78" t="e">
        <f t="shared" si="3"/>
        <v>#REF!</v>
      </c>
      <c r="AZ38" s="78"/>
      <c r="BA38" s="78"/>
      <c r="BB38" s="1" t="e">
        <f t="shared" si="6"/>
        <v>#VALUE!</v>
      </c>
      <c r="BC38" s="1" t="e">
        <f t="shared" ref="BC38:BC52" si="8">+BC37+BB38</f>
        <v>#VALUE!</v>
      </c>
      <c r="BD38" s="1" t="e">
        <f t="shared" si="7"/>
        <v>#VALUE!</v>
      </c>
      <c r="CN38" t="str">
        <f t="shared" si="0"/>
        <v>Midnight</v>
      </c>
      <c r="CP38" s="1" t="s">
        <v>280</v>
      </c>
      <c r="CZ38" t="str">
        <f t="shared" si="1"/>
        <v>Holly Berry</v>
      </c>
      <c r="DB38" s="1" t="s">
        <v>263</v>
      </c>
    </row>
    <row r="39" spans="1:106" ht="12.75" customHeight="1" x14ac:dyDescent="0.2">
      <c r="A39" s="9">
        <v>4</v>
      </c>
      <c r="B39" s="402"/>
      <c r="C39" s="403"/>
      <c r="D39" s="404"/>
      <c r="E39" s="405" t="str">
        <f>IF(AND(B39&lt;&gt;"",$I$24=$AU$10),INDEX(DATA2!$C$326:$C$645,MATCH(B39,DATA2!$E$326:$E$645,0)),IF(AND(B39&lt;&gt;"",$I$24=$AU$11),INDEX(DATA2!$C$6:$C$320,MATCH(B39,DATA2!$E$6:$E$320,0)),IF(AND(B39&lt;&gt;"",$I$24=$AU$12),INDEX(DATA2!$C$648:$C$967,MATCH(B39,DATA2!$E$648:$E$967,0)),IF(AND(B39&lt;&gt;"",$I$24=$AU$13),INDEX(DATA2!$C$971:$C$1287,MATCH(B39,DATA2!$E$971:$E$1287,0)),""))))</f>
        <v/>
      </c>
      <c r="F39" s="406"/>
      <c r="G39" s="406"/>
      <c r="H39" s="406"/>
      <c r="I39" s="407"/>
      <c r="J39" s="101"/>
      <c r="K39" s="111"/>
      <c r="L39" s="111"/>
      <c r="M39" s="400" t="str">
        <f>IF(AND(J39&lt;&gt;"",$I$24=$AU$10),INDEX(DATA2!$O$326:$O$645,MATCH($E39,DATA2!$C$326:$C$645,0)),IF(AND(J39&lt;&gt;"",$I$24=$AU$11),INDEX(DATA2!$O$6:$O$323,MATCH($E39,DATA2!$C$6:$C$323,0)),IF(AND(J39&lt;&gt;"",$I$24=$AU$12),INDEX(DATA2!$O$648:$O$967,MATCH($E39,DATA2!$C$648:$C$967,0)),IF(AND(J39&lt;&gt;"",$I$24=$AU$13),INDEX(DATA2!$O$971:$O$1287,MATCH($E39,DATA2!$C$971:$C$1287,0)),""))))</f>
        <v/>
      </c>
      <c r="N39" s="408"/>
      <c r="O39" s="408"/>
      <c r="P39" s="409" t="str">
        <f>IF(AND($M39&lt;&gt;"",$I$24=$AU$10),(INDEX(DATA2!$P$5:$U$1291,MATCH(E39,DATA2!$C$5:$C$1291,0),MATCH($N$34,DATA2!$P$3:$U$3,0))),IF(AND($M39&lt;&gt;"",$I$24=$AU$11),(INDEX(DATA2!$P$6:$U$1291,MATCH(E39,DATA2!$C$6:$C$1291,0),MATCH($N$34,DATA2!$P$3:$U$3,0))),IF(AND($M39&lt;&gt;"",$I$24=$AU$12),(INDEX(DATA2!$P$5:$U$1291,MATCH(E39,DATA2!$C$5:$C$1291,0),MATCH($N$34,DATA2!$P$3:$U$3,0))),IF(AND($M39&lt;&gt;"",$I$24=$AU$13),(INDEX(DATA2!$P$6:$U$1291,MATCH(E39,DATA2!$C$6:$C$1291,0),MATCH($N$34,DATA2!$P$3:$U$3,0))),""))))</f>
        <v/>
      </c>
      <c r="Q39" s="409" t="str">
        <f>IF(AND($M39&lt;&gt;"",$I$24=$AU$10),(INDEX(DATA2!$P$5:$U$1291,MATCH(G39,DATA2!$C$5:$C$1291,0),MATCH($N$34,DATA2!$P$3:$U$3,0))),IF(AND($M39&lt;&gt;"",$I$24=$AU$11),(INDEX(DATA2!$P$5:$U$1291,MATCH(G39,DATA2!$C$5:$C$1291,0),MATCH($N$34,DATA2!$P$3:$U$3,0))),IF(AND($M39&lt;&gt;"",$I$24=$AU$12),(INDEX(DATA2!$P$5:$U$1291,MATCH(G39,DATA2!$C$5:$C$1291,0),MATCH($N$34,DATA2!$P$3:$U$3,0))),"")))</f>
        <v/>
      </c>
      <c r="R39" s="399" t="str">
        <f t="shared" si="4"/>
        <v/>
      </c>
      <c r="S39" s="399" t="str">
        <f t="shared" si="2"/>
        <v/>
      </c>
      <c r="T39" s="399" t="str">
        <f t="shared" si="2"/>
        <v/>
      </c>
      <c r="U39" s="19">
        <v>4</v>
      </c>
      <c r="V39" s="410"/>
      <c r="W39" s="424"/>
      <c r="X39" s="425"/>
      <c r="Y39" s="405" t="str">
        <f>IF(AND(V39&lt;&gt;"",$I$24=$AU$10),INDEX(DATA2!$C$1343:$C$1385,MATCH(V39,DATA2!$E$1343:$E$1385,0)),IF(AND(V39&lt;&gt;"",$I$24=$AU$11),INDEX(DATA2!$C$1294:$C$1336,MATCH(V39,DATA2!$E$1294:$E$1336,0)),IF(AND(V39&lt;&gt;"",$I$24=$AU$12),INDEX(DATA2!$C$1391:$C$1432,MATCH(V39,DATA2!$E$1391:$E$1432,0)),IF(AND(V39&lt;&gt;"",$I$24=$AU$13),INDEX(DATA2!$C$1437:$C$1468,MATCH(V39,DATA2!$E$1437:$E$1468,0)),""))))</f>
        <v/>
      </c>
      <c r="Z39" s="406"/>
      <c r="AA39" s="406"/>
      <c r="AB39" s="406"/>
      <c r="AC39" s="407"/>
      <c r="AD39" s="112"/>
      <c r="AE39" s="89"/>
      <c r="AF39" s="422" t="str">
        <f>IF(AND(AD39&lt;&gt;"",$I$24=$AU$10),INDEX(DATA2!$O$1343:$O$1385,MATCH($Y39,DATA2!$B$1343:$B$1385,0)),IF(AND(AD39&lt;&gt;"",$I$24=$AU$11),INDEX(DATA2!$O$1294:$O$1336,MATCH($Y39,DATA2!$B$1294:$B$1336,0)),IF(AND(AD39&lt;&gt;"",$I$24=$AU$12),INDEX(DATA2!$O$1391:$O$1432,MATCH($Y39,DATA2!$B$1391:$B$1432,0)),IF(AND(AD39&lt;&gt;"",$I$24=$AU$13),INDEX(DATA2!$O$1437:$O$1468,MATCH($Y39,DATA2!$B$1437:$B$1468,0)),""))))</f>
        <v/>
      </c>
      <c r="AG39" s="423" t="str">
        <f>IF(AND(AD39&lt;&gt;"",$I$24=$AU$10),INDEX(DATA2!$O$1341:$O$1388,MATCH($V39,DATA2!$B$1341:$B$1388,0)),IF(AND(AD39&lt;&gt;"",$I$24=$AU$11),INDEX(DATA2!$O$1292:$O$1340,MATCH($V39,DATA2!$B$1292:$B$1340,0)),IF(AND(AD39&lt;&gt;"",$I$24=$AU$12),INDEX(DATA2!$O$1389:$O$1596,MATCH($V39,DATA2!$B$1389:$B$1596,0)),"")))</f>
        <v/>
      </c>
      <c r="AH39" s="415" t="str">
        <f>IF(AND($AD39&lt;&gt;"",$I$24=$AU$10),(INDEX(DATA2!$P$1343:$U$1385,MATCH(Y39,DATA2!$C$1343:$C$1385,0),MATCH($N$34,DATA2!$P$3:$U$3,0))),IF(AND($AD39&lt;&gt;"",$I$24=$AU$11),(INDEX(DATA2!$P$1294:$U$1336,MATCH(Y39,DATA2!$C$1294:$C$1336,0),MATCH($N$34,DATA2!$P$3:$U$3,0))),IF(AND($AD39&lt;&gt;"",$I$24=$AU$12),(INDEX(DATA2!$P$1391:$U$1432,MATCH(Y39,DATA2!$C$1391:$C$1432,0),MATCH($N$34,DATA2!$P$3:$U$3,0))),IF(AND($AD39&lt;&gt;"",$I$24=$AU$13),(INDEX(DATA2!$P$1437:$U$1468,MATCH(Y39,DATA2!$C$1437:$C$1468,0),MATCH($N$34,DATA2!$P$3:$U$3,0))),""))))</f>
        <v/>
      </c>
      <c r="AI39" s="416"/>
      <c r="AJ39" s="399" t="str">
        <f t="shared" si="5"/>
        <v/>
      </c>
      <c r="AK39" s="399"/>
      <c r="AL39" s="399"/>
      <c r="AM39" s="5"/>
      <c r="AN39" s="5"/>
      <c r="AO39" s="13"/>
      <c r="AP39" s="400" t="str">
        <f>IF(CAB!$H$16=$AU$10,INDEX(DATA2!$K$101:$K$166,MATCH(CAB!E26,DATA2!$C$101:$C$166,0)),"")</f>
        <v/>
      </c>
      <c r="AQ39" s="401"/>
      <c r="AR39" s="216">
        <f>IF(CAB!J26&lt;&gt;0,CAB!J26*AP39,0)</f>
        <v>0</v>
      </c>
      <c r="AS39" s="23"/>
      <c r="AU39" s="78" t="s">
        <v>36</v>
      </c>
      <c r="AV39" s="87" t="s">
        <v>100</v>
      </c>
      <c r="AW39" s="78" t="s">
        <v>36</v>
      </c>
      <c r="AX39" s="86" t="s">
        <v>36</v>
      </c>
      <c r="AY39" s="78" t="e">
        <f t="shared" si="3"/>
        <v>#REF!</v>
      </c>
      <c r="AZ39" s="78"/>
      <c r="BA39" s="78"/>
      <c r="BB39" s="1" t="e">
        <f t="shared" si="6"/>
        <v>#VALUE!</v>
      </c>
      <c r="BC39" s="1" t="e">
        <f t="shared" si="8"/>
        <v>#VALUE!</v>
      </c>
      <c r="BD39" s="1" t="e">
        <f t="shared" si="7"/>
        <v>#VALUE!</v>
      </c>
      <c r="CN39" t="str">
        <f t="shared" si="0"/>
        <v>Mountain Smoke</v>
      </c>
      <c r="CP39" s="1" t="s">
        <v>281</v>
      </c>
      <c r="CZ39" t="str">
        <f t="shared" si="1"/>
        <v>Midnight</v>
      </c>
      <c r="DB39" s="1" t="s">
        <v>264</v>
      </c>
    </row>
    <row r="40" spans="1:106" x14ac:dyDescent="0.2">
      <c r="A40" s="9">
        <v>5</v>
      </c>
      <c r="B40" s="402"/>
      <c r="C40" s="403"/>
      <c r="D40" s="404"/>
      <c r="E40" s="405" t="str">
        <f>IF(AND(B40&lt;&gt;"",$I$24=$AU$10),INDEX(DATA2!$C$326:$C$645,MATCH(B40,DATA2!$E$326:$E$645,0)),IF(AND(B40&lt;&gt;"",$I$24=$AU$11),INDEX(DATA2!$C$6:$C$320,MATCH(B40,DATA2!$E$6:$E$320,0)),IF(AND(B40&lt;&gt;"",$I$24=$AU$12),INDEX(DATA2!$C$648:$C$967,MATCH(B40,DATA2!$E$648:$E$967,0)),IF(AND(B40&lt;&gt;"",$I$24=$AU$13),INDEX(DATA2!$C$971:$C$1287,MATCH(B40,DATA2!$E$971:$E$1287,0)),""))))</f>
        <v/>
      </c>
      <c r="F40" s="406"/>
      <c r="G40" s="406"/>
      <c r="H40" s="406"/>
      <c r="I40" s="407"/>
      <c r="J40" s="101"/>
      <c r="K40" s="111"/>
      <c r="L40" s="111"/>
      <c r="M40" s="400" t="str">
        <f>IF(AND(J40&lt;&gt;"",$I$24=$AU$10),INDEX(DATA2!$O$326:$O$645,MATCH($E40,DATA2!$C$326:$C$645,0)),IF(AND(J40&lt;&gt;"",$I$24=$AU$11),INDEX(DATA2!$O$6:$O$323,MATCH($E40,DATA2!$C$6:$C$323,0)),IF(AND(J40&lt;&gt;"",$I$24=$AU$12),INDEX(DATA2!$O$648:$O$967,MATCH($E40,DATA2!$C$648:$C$967,0)),IF(AND(J40&lt;&gt;"",$I$24=$AU$13),INDEX(DATA2!$O$971:$O$1287,MATCH($E40,DATA2!$C$971:$C$1287,0)),""))))</f>
        <v/>
      </c>
      <c r="N40" s="408"/>
      <c r="O40" s="408"/>
      <c r="P40" s="409" t="str">
        <f>IF(AND($M40&lt;&gt;"",$I$24=$AU$10),(INDEX(DATA2!$P$5:$U$1291,MATCH(E40,DATA2!$C$5:$C$1291,0),MATCH($N$34,DATA2!$P$3:$U$3,0))),IF(AND($M40&lt;&gt;"",$I$24=$AU$11),(INDEX(DATA2!$P$6:$U$1291,MATCH(E40,DATA2!$C$6:$C$1291,0),MATCH($N$34,DATA2!$P$3:$U$3,0))),IF(AND($M40&lt;&gt;"",$I$24=$AU$12),(INDEX(DATA2!$P$5:$U$1291,MATCH(E40,DATA2!$C$5:$C$1291,0),MATCH($N$34,DATA2!$P$3:$U$3,0))),IF(AND($M40&lt;&gt;"",$I$24=$AU$13),(INDEX(DATA2!$P$6:$U$1291,MATCH(E40,DATA2!$C$6:$C$1291,0),MATCH($N$34,DATA2!$P$3:$U$3,0))),""))))</f>
        <v/>
      </c>
      <c r="Q40" s="409" t="str">
        <f>IF(AND($M40&lt;&gt;"",$I$24=$AU$10),(INDEX(DATA2!$P$5:$U$1291,MATCH(G40,DATA2!$C$5:$C$1291,0),MATCH($N$34,DATA2!$P$3:$U$3,0))),IF(AND($M40&lt;&gt;"",$I$24=$AU$11),(INDEX(DATA2!$P$5:$U$1291,MATCH(G40,DATA2!$C$5:$C$1291,0),MATCH($N$34,DATA2!$P$3:$U$3,0))),IF(AND($M40&lt;&gt;"",$I$24=$AU$12),(INDEX(DATA2!$P$5:$U$1291,MATCH(G40,DATA2!$C$5:$C$1291,0),MATCH($N$34,DATA2!$P$3:$U$3,0))),"")))</f>
        <v/>
      </c>
      <c r="R40" s="399" t="str">
        <f t="shared" si="4"/>
        <v/>
      </c>
      <c r="S40" s="399" t="str">
        <f t="shared" si="2"/>
        <v/>
      </c>
      <c r="T40" s="399" t="str">
        <f t="shared" si="2"/>
        <v/>
      </c>
      <c r="U40" s="19">
        <v>5</v>
      </c>
      <c r="V40" s="410"/>
      <c r="W40" s="411"/>
      <c r="X40" s="412"/>
      <c r="Y40" s="405" t="str">
        <f>IF(AND(V40&lt;&gt;"",$I$24=$AU$10),INDEX(DATA2!$C$1343:$C$1385,MATCH(V40,DATA2!$E$1343:$E$1385,0)),IF(AND(V40&lt;&gt;"",$I$24=$AU$11),INDEX(DATA2!$C$1294:$C$1336,MATCH(V40,DATA2!$E$1294:$E$1336,0)),IF(AND(V40&lt;&gt;"",$I$24=$AU$12),INDEX(DATA2!$C$1391:$C$1432,MATCH(V40,DATA2!$E$1391:$E$1432,0)),IF(AND(V40&lt;&gt;"",$I$24=$AU$13),INDEX(DATA2!$C$1437:$C$1468,MATCH(V40,DATA2!$E$1437:$E$1468,0)),""))))</f>
        <v/>
      </c>
      <c r="Z40" s="406"/>
      <c r="AA40" s="406"/>
      <c r="AB40" s="406"/>
      <c r="AC40" s="407"/>
      <c r="AD40" s="112"/>
      <c r="AE40" s="89"/>
      <c r="AF40" s="422" t="str">
        <f>IF(AND(AD40&lt;&gt;"",$I$24=$AU$10),INDEX(DATA2!$O$1343:$O$1385,MATCH($Y40,DATA2!$B$1343:$B$1385,0)),IF(AND(AD40&lt;&gt;"",$I$24=$AU$11),INDEX(DATA2!$O$1294:$O$1336,MATCH($Y40,DATA2!$B$1294:$B$1336,0)),IF(AND(AD40&lt;&gt;"",$I$24=$AU$12),INDEX(DATA2!$O$1391:$O$1432,MATCH($Y40,DATA2!$B$1391:$B$1432,0)),IF(AND(AD40&lt;&gt;"",$I$24=$AU$13),INDEX(DATA2!$O$1437:$O$1468,MATCH($Y40,DATA2!$B$1437:$B$1468,0)),""))))</f>
        <v/>
      </c>
      <c r="AG40" s="423" t="str">
        <f>IF(AND(AD40&lt;&gt;"",$I$24=$AU$10),INDEX(DATA2!$O$1341:$O$1388,MATCH($V40,DATA2!$B$1341:$B$1388,0)),IF(AND(AD40&lt;&gt;"",$I$24=$AU$11),INDEX(DATA2!$O$1292:$O$1340,MATCH($V40,DATA2!$B$1292:$B$1340,0)),IF(AND(AD40&lt;&gt;"",$I$24=$AU$12),INDEX(DATA2!$O$1389:$O$1596,MATCH($V40,DATA2!$B$1389:$B$1596,0)),"")))</f>
        <v/>
      </c>
      <c r="AH40" s="415" t="str">
        <f>IF(AND($AD40&lt;&gt;"",$I$24=$AU$10),(INDEX(DATA2!$P$1343:$U$1385,MATCH(Y40,DATA2!$C$1343:$C$1385,0),MATCH($N$34,DATA2!$P$3:$U$3,0))),IF(AND($AD40&lt;&gt;"",$I$24=$AU$11),(INDEX(DATA2!$P$1294:$U$1336,MATCH(Y40,DATA2!$C$1294:$C$1336,0),MATCH($N$34,DATA2!$P$3:$U$3,0))),IF(AND($AD40&lt;&gt;"",$I$24=$AU$12),(INDEX(DATA2!$P$1391:$U$1432,MATCH(Y40,DATA2!$C$1391:$C$1432,0),MATCH($N$34,DATA2!$P$3:$U$3,0))),IF(AND($AD40&lt;&gt;"",$I$24=$AU$13),(INDEX(DATA2!$P$1437:$U$1468,MATCH(Y40,DATA2!$C$1437:$C$1468,0),MATCH($N$34,DATA2!$P$3:$U$3,0))),""))))</f>
        <v/>
      </c>
      <c r="AI40" s="416"/>
      <c r="AJ40" s="399" t="str">
        <f t="shared" si="5"/>
        <v/>
      </c>
      <c r="AK40" s="399"/>
      <c r="AL40" s="399"/>
      <c r="AO40" s="13"/>
      <c r="AP40" s="400" t="str">
        <f>IF(CAB!$H$16=$AU$10,INDEX(DATA2!$K$101:$K$166,MATCH(CAB!E27,DATA2!$C$101:$C$166,0)),"")</f>
        <v/>
      </c>
      <c r="AQ40" s="401"/>
      <c r="AR40" s="216">
        <f>IF(CAB!J27&lt;&gt;0,CAB!J27*AP40,0)</f>
        <v>0</v>
      </c>
      <c r="AS40" s="23"/>
      <c r="AU40" s="78" t="s">
        <v>36</v>
      </c>
      <c r="AV40" s="87" t="s">
        <v>101</v>
      </c>
      <c r="AW40" s="78" t="s">
        <v>36</v>
      </c>
      <c r="AX40" s="86" t="s">
        <v>36</v>
      </c>
      <c r="AY40" s="78" t="e">
        <f t="shared" si="3"/>
        <v>#REF!</v>
      </c>
      <c r="AZ40" s="78"/>
      <c r="BA40" s="78"/>
      <c r="BB40" s="1" t="e">
        <f t="shared" si="6"/>
        <v>#VALUE!</v>
      </c>
      <c r="BC40" s="1" t="e">
        <f t="shared" si="8"/>
        <v>#VALUE!</v>
      </c>
      <c r="BD40" s="1" t="e">
        <f t="shared" si="7"/>
        <v>#VALUE!</v>
      </c>
      <c r="CN40" t="str">
        <f t="shared" si="0"/>
        <v>Oatmeal</v>
      </c>
      <c r="CP40" s="1" t="s">
        <v>282</v>
      </c>
      <c r="CZ40" t="str">
        <f t="shared" si="1"/>
        <v>Mountain Smoke</v>
      </c>
      <c r="DB40" s="1" t="s">
        <v>265</v>
      </c>
    </row>
    <row r="41" spans="1:106" x14ac:dyDescent="0.2">
      <c r="A41" s="9">
        <v>6</v>
      </c>
      <c r="B41" s="402"/>
      <c r="C41" s="403"/>
      <c r="D41" s="404"/>
      <c r="E41" s="405" t="str">
        <f>IF(AND(B41&lt;&gt;"",$I$24=$AU$10),INDEX(DATA2!$C$326:$C$645,MATCH(B41,DATA2!$E$326:$E$645,0)),IF(AND(B41&lt;&gt;"",$I$24=$AU$11),INDEX(DATA2!$C$6:$C$320,MATCH(B41,DATA2!$E$6:$E$320,0)),IF(AND(B41&lt;&gt;"",$I$24=$AU$12),INDEX(DATA2!$C$648:$C$967,MATCH(B41,DATA2!$E$648:$E$967,0)),IF(AND(B41&lt;&gt;"",$I$24=$AU$13),INDEX(DATA2!$C$971:$C$1287,MATCH(B41,DATA2!$E$971:$E$1287,0)),""))))</f>
        <v/>
      </c>
      <c r="F41" s="406"/>
      <c r="G41" s="406"/>
      <c r="H41" s="406"/>
      <c r="I41" s="407"/>
      <c r="J41" s="101"/>
      <c r="K41" s="111"/>
      <c r="L41" s="111"/>
      <c r="M41" s="400" t="str">
        <f>IF(AND(J41&lt;&gt;"",$I$24=$AU$10),INDEX(DATA2!$O$326:$O$645,MATCH($E41,DATA2!$C$326:$C$645,0)),IF(AND(J41&lt;&gt;"",$I$24=$AU$11),INDEX(DATA2!$O$6:$O$323,MATCH($E41,DATA2!$C$6:$C$323,0)),IF(AND(J41&lt;&gt;"",$I$24=$AU$12),INDEX(DATA2!$O$648:$O$967,MATCH($E41,DATA2!$C$648:$C$967,0)),IF(AND(J41&lt;&gt;"",$I$24=$AU$13),INDEX(DATA2!$O$971:$O$1287,MATCH($E41,DATA2!$C$971:$C$1287,0)),""))))</f>
        <v/>
      </c>
      <c r="N41" s="408"/>
      <c r="O41" s="408"/>
      <c r="P41" s="409" t="str">
        <f>IF(AND($M41&lt;&gt;"",$I$24=$AU$10),(INDEX(DATA2!$P$5:$U$1291,MATCH(E41,DATA2!$C$5:$C$1291,0),MATCH($N$34,DATA2!$P$3:$U$3,0))),IF(AND($M41&lt;&gt;"",$I$24=$AU$11),(INDEX(DATA2!$P$6:$U$1291,MATCH(E41,DATA2!$C$6:$C$1291,0),MATCH($N$34,DATA2!$P$3:$U$3,0))),IF(AND($M41&lt;&gt;"",$I$24=$AU$12),(INDEX(DATA2!$P$5:$U$1291,MATCH(E41,DATA2!$C$5:$C$1291,0),MATCH($N$34,DATA2!$P$3:$U$3,0))),IF(AND($M41&lt;&gt;"",$I$24=$AU$13),(INDEX(DATA2!$P$6:$U$1291,MATCH(E41,DATA2!$C$6:$C$1291,0),MATCH($N$34,DATA2!$P$3:$U$3,0))),""))))</f>
        <v/>
      </c>
      <c r="Q41" s="409" t="str">
        <f>IF(AND($M41&lt;&gt;"",$I$24=$AU$10),(INDEX(DATA2!$P$5:$U$1291,MATCH(G41,DATA2!$C$5:$C$1291,0),MATCH($N$34,DATA2!$P$3:$U$3,0))),IF(AND($M41&lt;&gt;"",$I$24=$AU$11),(INDEX(DATA2!$P$5:$U$1291,MATCH(G41,DATA2!$C$5:$C$1291,0),MATCH($N$34,DATA2!$P$3:$U$3,0))),IF(AND($M41&lt;&gt;"",$I$24=$AU$12),(INDEX(DATA2!$P$5:$U$1291,MATCH(G41,DATA2!$C$5:$C$1291,0),MATCH($N$34,DATA2!$P$3:$U$3,0))),"")))</f>
        <v/>
      </c>
      <c r="R41" s="399" t="str">
        <f t="shared" si="4"/>
        <v/>
      </c>
      <c r="S41" s="399" t="str">
        <f t="shared" si="2"/>
        <v/>
      </c>
      <c r="T41" s="399" t="str">
        <f t="shared" si="2"/>
        <v/>
      </c>
      <c r="U41" s="19">
        <v>6</v>
      </c>
      <c r="V41" s="410"/>
      <c r="W41" s="411"/>
      <c r="X41" s="412"/>
      <c r="Y41" s="405" t="str">
        <f>IF(AND(V41&lt;&gt;"",$I$24=$AU$10),INDEX(DATA2!$C$1343:$C$1385,MATCH(V41,DATA2!$E$1343:$E$1385,0)),IF(AND(V41&lt;&gt;"",$I$24=$AU$11),INDEX(DATA2!$C$1294:$C$1336,MATCH(V41,DATA2!$E$1294:$E$1336,0)),IF(AND(V41&lt;&gt;"",$I$24=$AU$12),INDEX(DATA2!$C$1391:$C$1432,MATCH(V41,DATA2!$E$1391:$E$1432,0)),IF(AND(V41&lt;&gt;"",$I$24=$AU$13),INDEX(DATA2!$C$1437:$C$1468,MATCH(V41,DATA2!$E$1437:$E$1468,0)),""))))</f>
        <v/>
      </c>
      <c r="Z41" s="406"/>
      <c r="AA41" s="406"/>
      <c r="AB41" s="406"/>
      <c r="AC41" s="407"/>
      <c r="AD41" s="112"/>
      <c r="AE41" s="89"/>
      <c r="AF41" s="422" t="str">
        <f>IF(AND(AD41&lt;&gt;"",$I$24=$AU$10),INDEX(DATA2!$O$1343:$O$1385,MATCH($Y41,DATA2!$B$1343:$B$1385,0)),IF(AND(AD41&lt;&gt;"",$I$24=$AU$11),INDEX(DATA2!$O$1294:$O$1336,MATCH($Y41,DATA2!$B$1294:$B$1336,0)),IF(AND(AD41&lt;&gt;"",$I$24=$AU$12),INDEX(DATA2!$O$1391:$O$1432,MATCH($Y41,DATA2!$B$1391:$B$1432,0)),IF(AND(AD41&lt;&gt;"",$I$24=$AU$13),INDEX(DATA2!$O$1437:$O$1468,MATCH($Y41,DATA2!$B$1437:$B$1468,0)),""))))</f>
        <v/>
      </c>
      <c r="AG41" s="423" t="str">
        <f>IF(AND(AD41&lt;&gt;"",$I$24=$AU$10),INDEX(DATA2!$O$1341:$O$1388,MATCH($V41,DATA2!$B$1341:$B$1388,0)),IF(AND(AD41&lt;&gt;"",$I$24=$AU$11),INDEX(DATA2!$O$1292:$O$1340,MATCH($V41,DATA2!$B$1292:$B$1340,0)),IF(AND(AD41&lt;&gt;"",$I$24=$AU$12),INDEX(DATA2!$O$1389:$O$1596,MATCH($V41,DATA2!$B$1389:$B$1596,0)),"")))</f>
        <v/>
      </c>
      <c r="AH41" s="415" t="str">
        <f>IF(AND($AD41&lt;&gt;"",$I$24=$AU$10),(INDEX(DATA2!$P$1343:$U$1385,MATCH(Y41,DATA2!$C$1343:$C$1385,0),MATCH($N$34,DATA2!$P$3:$U$3,0))),IF(AND($AD41&lt;&gt;"",$I$24=$AU$11),(INDEX(DATA2!$P$1294:$U$1336,MATCH(Y41,DATA2!$C$1294:$C$1336,0),MATCH($N$34,DATA2!$P$3:$U$3,0))),IF(AND($AD41&lt;&gt;"",$I$24=$AU$12),(INDEX(DATA2!$P$1391:$U$1432,MATCH(Y41,DATA2!$C$1391:$C$1432,0),MATCH($N$34,DATA2!$P$3:$U$3,0))),IF(AND($AD41&lt;&gt;"",$I$24=$AU$13),(INDEX(DATA2!$P$1437:$U$1468,MATCH(Y41,DATA2!$C$1437:$C$1468,0),MATCH($N$34,DATA2!$P$3:$U$3,0))),""))))</f>
        <v/>
      </c>
      <c r="AI41" s="416"/>
      <c r="AJ41" s="399" t="str">
        <f t="shared" si="5"/>
        <v/>
      </c>
      <c r="AK41" s="399"/>
      <c r="AL41" s="399"/>
      <c r="AM41" s="16"/>
      <c r="AN41" s="16"/>
      <c r="AO41" s="13"/>
      <c r="AP41" s="400" t="str">
        <f>IF(CAB!$H$16=$AU$10,INDEX(DATA2!$K$101:$K$166,MATCH(CAB!E28,DATA2!$C$101:$C$166,0)),"")</f>
        <v/>
      </c>
      <c r="AQ41" s="401"/>
      <c r="AR41" s="216">
        <f>IF(CAB!J28&lt;&gt;0,CAB!J28*AP41,0)</f>
        <v>0</v>
      </c>
      <c r="AS41" s="22"/>
      <c r="AU41" s="78" t="s">
        <v>36</v>
      </c>
      <c r="AV41" s="87" t="s">
        <v>102</v>
      </c>
      <c r="AW41" s="78" t="s">
        <v>36</v>
      </c>
      <c r="AX41" s="86" t="s">
        <v>36</v>
      </c>
      <c r="AY41" s="78" t="e">
        <f t="shared" si="3"/>
        <v>#REF!</v>
      </c>
      <c r="AZ41" s="78"/>
      <c r="BA41" s="78"/>
      <c r="BB41" s="1" t="e">
        <f t="shared" si="6"/>
        <v>#VALUE!</v>
      </c>
      <c r="BC41" s="1" t="e">
        <f t="shared" si="8"/>
        <v>#VALUE!</v>
      </c>
      <c r="BD41" s="1" t="e">
        <f t="shared" si="7"/>
        <v>#VALUE!</v>
      </c>
      <c r="CN41" t="str">
        <f t="shared" si="0"/>
        <v>River Rock</v>
      </c>
      <c r="CP41" s="1" t="s">
        <v>283</v>
      </c>
      <c r="CZ41" t="str">
        <f t="shared" si="1"/>
        <v>Oatmeal</v>
      </c>
      <c r="DB41" s="1" t="s">
        <v>266</v>
      </c>
    </row>
    <row r="42" spans="1:106" x14ac:dyDescent="0.2">
      <c r="A42" s="9">
        <v>7</v>
      </c>
      <c r="B42" s="402"/>
      <c r="C42" s="403"/>
      <c r="D42" s="404"/>
      <c r="E42" s="405" t="str">
        <f>IF(AND(B42&lt;&gt;"",$I$24=$AU$10),INDEX(DATA2!$C$326:$C$645,MATCH(B42,DATA2!$E$326:$E$645,0)),IF(AND(B42&lt;&gt;"",$I$24=$AU$11),INDEX(DATA2!$C$6:$C$320,MATCH(B42,DATA2!$E$6:$E$320,0)),IF(AND(B42&lt;&gt;"",$I$24=$AU$12),INDEX(DATA2!$C$648:$C$967,MATCH(B42,DATA2!$E$648:$E$967,0)),IF(AND(B42&lt;&gt;"",$I$24=$AU$13),INDEX(DATA2!$C$971:$C$1287,MATCH(B42,DATA2!$E$971:$E$1287,0)),""))))</f>
        <v/>
      </c>
      <c r="F42" s="406"/>
      <c r="G42" s="406"/>
      <c r="H42" s="406"/>
      <c r="I42" s="407"/>
      <c r="J42" s="101"/>
      <c r="K42" s="111"/>
      <c r="L42" s="111"/>
      <c r="M42" s="400" t="str">
        <f>IF(AND(J42&lt;&gt;"",$I$24=$AU$10),INDEX(DATA2!$O$326:$O$645,MATCH($E42,DATA2!$C$326:$C$645,0)),IF(AND(J42&lt;&gt;"",$I$24=$AU$11),INDEX(DATA2!$O$6:$O$323,MATCH($E42,DATA2!$C$6:$C$323,0)),IF(AND(J42&lt;&gt;"",$I$24=$AU$12),INDEX(DATA2!$O$648:$O$967,MATCH($E42,DATA2!$C$648:$C$967,0)),IF(AND(J42&lt;&gt;"",$I$24=$AU$13),INDEX(DATA2!$O$971:$O$1287,MATCH($E42,DATA2!$C$971:$C$1287,0)),""))))</f>
        <v/>
      </c>
      <c r="N42" s="408"/>
      <c r="O42" s="408"/>
      <c r="P42" s="409" t="str">
        <f>IF(AND($M42&lt;&gt;"",$I$24=$AU$10),(INDEX(DATA2!$P$5:$U$1291,MATCH(E42,DATA2!$C$5:$C$1291,0),MATCH($N$34,DATA2!$P$3:$U$3,0))),IF(AND($M42&lt;&gt;"",$I$24=$AU$11),(INDEX(DATA2!$P$6:$U$1291,MATCH(E42,DATA2!$C$6:$C$1291,0),MATCH($N$34,DATA2!$P$3:$U$3,0))),IF(AND($M42&lt;&gt;"",$I$24=$AU$12),(INDEX(DATA2!$P$5:$U$1291,MATCH(E42,DATA2!$C$5:$C$1291,0),MATCH($N$34,DATA2!$P$3:$U$3,0))),IF(AND($M42&lt;&gt;"",$I$24=$AU$13),(INDEX(DATA2!$P$6:$U$1291,MATCH(E42,DATA2!$C$6:$C$1291,0),MATCH($N$34,DATA2!$P$3:$U$3,0))),""))))</f>
        <v/>
      </c>
      <c r="Q42" s="409" t="str">
        <f>IF(AND($M42&lt;&gt;"",$I$24=$AU$10),(INDEX(DATA2!$P$5:$U$1291,MATCH(G42,DATA2!$C$5:$C$1291,0),MATCH($N$34,DATA2!$P$3:$U$3,0))),IF(AND($M42&lt;&gt;"",$I$24=$AU$11),(INDEX(DATA2!$P$5:$U$1291,MATCH(G42,DATA2!$C$5:$C$1291,0),MATCH($N$34,DATA2!$P$3:$U$3,0))),IF(AND($M42&lt;&gt;"",$I$24=$AU$12),(INDEX(DATA2!$P$5:$U$1291,MATCH(G42,DATA2!$C$5:$C$1291,0),MATCH($N$34,DATA2!$P$3:$U$3,0))),"")))</f>
        <v/>
      </c>
      <c r="R42" s="399" t="str">
        <f t="shared" si="4"/>
        <v/>
      </c>
      <c r="S42" s="399" t="str">
        <f t="shared" si="2"/>
        <v/>
      </c>
      <c r="T42" s="399" t="str">
        <f t="shared" si="2"/>
        <v/>
      </c>
      <c r="U42" s="19">
        <v>7</v>
      </c>
      <c r="V42" s="410"/>
      <c r="W42" s="411"/>
      <c r="X42" s="412"/>
      <c r="Y42" s="405" t="str">
        <f>IF(AND(V42&lt;&gt;"",$I$24=$AU$10),INDEX(DATA2!$C$1343:$C$1385,MATCH(V42,DATA2!$E$1343:$E$1385,0)),IF(AND(V42&lt;&gt;"",$I$24=$AU$11),INDEX(DATA2!$C$1294:$C$1336,MATCH(V42,DATA2!$E$1294:$E$1336,0)),IF(AND(V42&lt;&gt;"",$I$24=$AU$12),INDEX(DATA2!$C$1391:$C$1432,MATCH(V42,DATA2!$E$1391:$E$1432,0)),IF(AND(V42&lt;&gt;"",$I$24=$AU$13),INDEX(DATA2!$C$1437:$C$1468,MATCH(V42,DATA2!$E$1437:$E$1468,0)),""))))</f>
        <v/>
      </c>
      <c r="Z42" s="406"/>
      <c r="AA42" s="406"/>
      <c r="AB42" s="406"/>
      <c r="AC42" s="407"/>
      <c r="AD42" s="112"/>
      <c r="AE42" s="89"/>
      <c r="AF42" s="422" t="str">
        <f>IF(AND(AD42&lt;&gt;"",$I$24=$AU$10),INDEX(DATA2!$O$1343:$O$1385,MATCH($Y42,DATA2!$B$1343:$B$1385,0)),IF(AND(AD42&lt;&gt;"",$I$24=$AU$11),INDEX(DATA2!$O$1294:$O$1336,MATCH($Y42,DATA2!$B$1294:$B$1336,0)),IF(AND(AD42&lt;&gt;"",$I$24=$AU$12),INDEX(DATA2!$O$1391:$O$1432,MATCH($Y42,DATA2!$B$1391:$B$1432,0)),IF(AND(AD42&lt;&gt;"",$I$24=$AU$13),INDEX(DATA2!$O$1437:$O$1468,MATCH($Y42,DATA2!$B$1437:$B$1468,0)),""))))</f>
        <v/>
      </c>
      <c r="AG42" s="423" t="str">
        <f>IF(AND(AD42&lt;&gt;"",$I$24=$AU$10),INDEX(DATA2!$O$1341:$O$1388,MATCH($V42,DATA2!$B$1341:$B$1388,0)),IF(AND(AD42&lt;&gt;"",$I$24=$AU$11),INDEX(DATA2!$O$1292:$O$1340,MATCH($V42,DATA2!$B$1292:$B$1340,0)),IF(AND(AD42&lt;&gt;"",$I$24=$AU$12),INDEX(DATA2!$O$1389:$O$1596,MATCH($V42,DATA2!$B$1389:$B$1596,0)),"")))</f>
        <v/>
      </c>
      <c r="AH42" s="415" t="str">
        <f>IF(AND($AD42&lt;&gt;"",$I$24=$AU$10),(INDEX(DATA2!$P$1343:$U$1385,MATCH(Y42,DATA2!$C$1343:$C$1385,0),MATCH($N$34,DATA2!$P$3:$U$3,0))),IF(AND($AD42&lt;&gt;"",$I$24=$AU$11),(INDEX(DATA2!$P$1294:$U$1336,MATCH(Y42,DATA2!$C$1294:$C$1336,0),MATCH($N$34,DATA2!$P$3:$U$3,0))),IF(AND($AD42&lt;&gt;"",$I$24=$AU$12),(INDEX(DATA2!$P$1391:$U$1432,MATCH(Y42,DATA2!$C$1391:$C$1432,0),MATCH($N$34,DATA2!$P$3:$U$3,0))),IF(AND($AD42&lt;&gt;"",$I$24=$AU$13),(INDEX(DATA2!$P$1437:$U$1468,MATCH(Y42,DATA2!$C$1437:$C$1468,0),MATCH($N$34,DATA2!$P$3:$U$3,0))),""))))</f>
        <v/>
      </c>
      <c r="AI42" s="416"/>
      <c r="AJ42" s="399" t="str">
        <f t="shared" si="5"/>
        <v/>
      </c>
      <c r="AK42" s="399"/>
      <c r="AL42" s="399"/>
      <c r="AM42" s="18"/>
      <c r="AN42" s="18"/>
      <c r="AO42" s="13"/>
      <c r="AP42" s="400" t="str">
        <f>IF(CAB!$H$16=$AU$10,INDEX(DATA2!$K$101:$K$166,MATCH(CAB!E29,DATA2!$C$101:$C$166,0)),"")</f>
        <v/>
      </c>
      <c r="AQ42" s="401"/>
      <c r="AR42" s="216">
        <f>IF(CAB!J29&lt;&gt;0,CAB!J29*AP42,0)</f>
        <v>0</v>
      </c>
      <c r="AS42" s="23"/>
      <c r="AU42" s="78" t="s">
        <v>36</v>
      </c>
      <c r="AV42" s="87" t="s">
        <v>103</v>
      </c>
      <c r="AW42" s="78" t="s">
        <v>36</v>
      </c>
      <c r="AX42" s="86" t="s">
        <v>36</v>
      </c>
      <c r="AY42" s="78" t="e">
        <f t="shared" si="3"/>
        <v>#REF!</v>
      </c>
      <c r="AZ42" s="78"/>
      <c r="BA42" s="78"/>
      <c r="BB42" s="1" t="e">
        <f t="shared" si="6"/>
        <v>#VALUE!</v>
      </c>
      <c r="BC42" s="1" t="e">
        <f t="shared" si="8"/>
        <v>#VALUE!</v>
      </c>
      <c r="BD42" s="1" t="e">
        <f t="shared" si="7"/>
        <v>#VALUE!</v>
      </c>
      <c r="CN42" t="str">
        <f t="shared" si="0"/>
        <v>Slate Brown</v>
      </c>
      <c r="CP42" s="1" t="s">
        <v>284</v>
      </c>
      <c r="CZ42" t="str">
        <f t="shared" si="1"/>
        <v>River Rock</v>
      </c>
      <c r="DB42" s="1" t="s">
        <v>267</v>
      </c>
    </row>
    <row r="43" spans="1:106" x14ac:dyDescent="0.2">
      <c r="A43" s="9">
        <v>8</v>
      </c>
      <c r="B43" s="402"/>
      <c r="C43" s="403"/>
      <c r="D43" s="404"/>
      <c r="E43" s="405" t="str">
        <f>IF(AND(B43&lt;&gt;"",$I$24=$AU$10),INDEX(DATA2!$C$326:$C$645,MATCH(B43,DATA2!$E$326:$E$645,0)),IF(AND(B43&lt;&gt;"",$I$24=$AU$11),INDEX(DATA2!$C$6:$C$320,MATCH(B43,DATA2!$E$6:$E$320,0)),IF(AND(B43&lt;&gt;"",$I$24=$AU$12),INDEX(DATA2!$C$648:$C$967,MATCH(B43,DATA2!$E$648:$E$967,0)),IF(AND(B43&lt;&gt;"",$I$24=$AU$13),INDEX(DATA2!$C$971:$C$1287,MATCH(B43,DATA2!$E$971:$E$1287,0)),""))))</f>
        <v/>
      </c>
      <c r="F43" s="406"/>
      <c r="G43" s="406"/>
      <c r="H43" s="406"/>
      <c r="I43" s="407"/>
      <c r="J43" s="101"/>
      <c r="K43" s="111"/>
      <c r="L43" s="111"/>
      <c r="M43" s="400" t="str">
        <f>IF(AND(J43&lt;&gt;"",$I$24=$AU$10),INDEX(DATA2!$O$326:$O$645,MATCH($E43,DATA2!$C$326:$C$645,0)),IF(AND(J43&lt;&gt;"",$I$24=$AU$11),INDEX(DATA2!$O$6:$O$323,MATCH($E43,DATA2!$C$6:$C$323,0)),IF(AND(J43&lt;&gt;"",$I$24=$AU$12),INDEX(DATA2!$O$648:$O$967,MATCH($E43,DATA2!$C$648:$C$967,0)),IF(AND(J43&lt;&gt;"",$I$24=$AU$13),INDEX(DATA2!$O$971:$O$1287,MATCH($E43,DATA2!$C$971:$C$1287,0)),""))))</f>
        <v/>
      </c>
      <c r="N43" s="408"/>
      <c r="O43" s="408"/>
      <c r="P43" s="409" t="str">
        <f>IF(AND($M43&lt;&gt;"",$I$24=$AU$10),(INDEX(DATA2!$P$5:$U$1291,MATCH(E43,DATA2!$C$5:$C$1291,0),MATCH($N$34,DATA2!$P$3:$U$3,0))),IF(AND($M43&lt;&gt;"",$I$24=$AU$11),(INDEX(DATA2!$P$6:$U$1291,MATCH(E43,DATA2!$C$6:$C$1291,0),MATCH($N$34,DATA2!$P$3:$U$3,0))),IF(AND($M43&lt;&gt;"",$I$24=$AU$12),(INDEX(DATA2!$P$5:$U$1291,MATCH(E43,DATA2!$C$5:$C$1291,0),MATCH($N$34,DATA2!$P$3:$U$3,0))),IF(AND($M43&lt;&gt;"",$I$24=$AU$13),(INDEX(DATA2!$P$6:$U$1291,MATCH(E43,DATA2!$C$6:$C$1291,0),MATCH($N$34,DATA2!$P$3:$U$3,0))),""))))</f>
        <v/>
      </c>
      <c r="Q43" s="409" t="str">
        <f>IF(AND($M43&lt;&gt;"",$I$24=$AU$10),(INDEX(DATA2!$P$5:$U$1291,MATCH(G43,DATA2!$C$5:$C$1291,0),MATCH($N$34,DATA2!$P$3:$U$3,0))),IF(AND($M43&lt;&gt;"",$I$24=$AU$11),(INDEX(DATA2!$P$5:$U$1291,MATCH(G43,DATA2!$C$5:$C$1291,0),MATCH($N$34,DATA2!$P$3:$U$3,0))),IF(AND($M43&lt;&gt;"",$I$24=$AU$12),(INDEX(DATA2!$P$5:$U$1291,MATCH(G43,DATA2!$C$5:$C$1291,0),MATCH($N$34,DATA2!$P$3:$U$3,0))),"")))</f>
        <v/>
      </c>
      <c r="R43" s="399" t="str">
        <f t="shared" si="4"/>
        <v/>
      </c>
      <c r="S43" s="399" t="str">
        <f t="shared" si="2"/>
        <v/>
      </c>
      <c r="T43" s="399" t="str">
        <f t="shared" si="2"/>
        <v/>
      </c>
      <c r="U43" s="19">
        <v>8</v>
      </c>
      <c r="V43" s="410"/>
      <c r="W43" s="411"/>
      <c r="X43" s="412"/>
      <c r="Y43" s="405" t="str">
        <f>IF(AND(V43&lt;&gt;"",$I$24=$AU$10),INDEX(DATA2!$C$1343:$C$1385,MATCH(V43,DATA2!$E$1343:$E$1385,0)),IF(AND(V43&lt;&gt;"",$I$24=$AU$11),INDEX(DATA2!$C$1294:$C$1336,MATCH(V43,DATA2!$E$1294:$E$1336,0)),IF(AND(V43&lt;&gt;"",$I$24=$AU$12),INDEX(DATA2!$C$1391:$C$1432,MATCH(V43,DATA2!$E$1391:$E$1432,0)),IF(AND(V43&lt;&gt;"",$I$24=$AU$13),INDEX(DATA2!$C$1437:$C$1468,MATCH(V43,DATA2!$E$1437:$E$1468,0)),""))))</f>
        <v/>
      </c>
      <c r="Z43" s="406"/>
      <c r="AA43" s="406"/>
      <c r="AB43" s="406"/>
      <c r="AC43" s="407"/>
      <c r="AD43" s="112"/>
      <c r="AE43" s="89"/>
      <c r="AF43" s="422" t="str">
        <f>IF(AND(AD43&lt;&gt;"",$I$24=$AU$10),INDEX(DATA2!$O$1343:$O$1385,MATCH($Y43,DATA2!$B$1343:$B$1385,0)),IF(AND(AD43&lt;&gt;"",$I$24=$AU$11),INDEX(DATA2!$O$1294:$O$1336,MATCH($Y43,DATA2!$B$1294:$B$1336,0)),IF(AND(AD43&lt;&gt;"",$I$24=$AU$12),INDEX(DATA2!$O$1391:$O$1432,MATCH($Y43,DATA2!$B$1391:$B$1432,0)),IF(AND(AD43&lt;&gt;"",$I$24=$AU$13),INDEX(DATA2!$O$1437:$O$1468,MATCH($Y43,DATA2!$B$1437:$B$1468,0)),""))))</f>
        <v/>
      </c>
      <c r="AG43" s="423" t="str">
        <f>IF(AND(AD43&lt;&gt;"",$I$24=$AU$10),INDEX(DATA2!$O$1341:$O$1388,MATCH($V43,DATA2!$B$1341:$B$1388,0)),IF(AND(AD43&lt;&gt;"",$I$24=$AU$11),INDEX(DATA2!$O$1292:$O$1340,MATCH($V43,DATA2!$B$1292:$B$1340,0)),IF(AND(AD43&lt;&gt;"",$I$24=$AU$12),INDEX(DATA2!$O$1389:$O$1596,MATCH($V43,DATA2!$B$1389:$B$1596,0)),"")))</f>
        <v/>
      </c>
      <c r="AH43" s="415" t="str">
        <f>IF(AND($AD43&lt;&gt;"",$I$24=$AU$10),(INDEX(DATA2!$P$1343:$U$1385,MATCH(Y43,DATA2!$C$1343:$C$1385,0),MATCH($N$34,DATA2!$P$3:$U$3,0))),IF(AND($AD43&lt;&gt;"",$I$24=$AU$11),(INDEX(DATA2!$P$1294:$U$1336,MATCH(Y43,DATA2!$C$1294:$C$1336,0),MATCH($N$34,DATA2!$P$3:$U$3,0))),IF(AND($AD43&lt;&gt;"",$I$24=$AU$12),(INDEX(DATA2!$P$1391:$U$1432,MATCH(Y43,DATA2!$C$1391:$C$1432,0),MATCH($N$34,DATA2!$P$3:$U$3,0))),IF(AND($AD43&lt;&gt;"",$I$24=$AU$13),(INDEX(DATA2!$P$1437:$U$1468,MATCH(Y43,DATA2!$C$1437:$C$1468,0),MATCH($N$34,DATA2!$P$3:$U$3,0))),""))))</f>
        <v/>
      </c>
      <c r="AI43" s="416"/>
      <c r="AJ43" s="399" t="str">
        <f t="shared" si="5"/>
        <v/>
      </c>
      <c r="AK43" s="399"/>
      <c r="AL43" s="399"/>
      <c r="AM43" s="90"/>
      <c r="AN43" s="90"/>
      <c r="AO43" s="13"/>
      <c r="AP43" s="400" t="str">
        <f>IF(CAB!$H$16=$AU$10,INDEX(DATA2!$K$101:$K$166,MATCH(CAB!E30,DATA2!$C$101:$C$166,0)),"")</f>
        <v/>
      </c>
      <c r="AQ43" s="401"/>
      <c r="AR43" s="216">
        <f>IF(CAB!J30&lt;&gt;0,CAB!J30*AP43,0)</f>
        <v>0</v>
      </c>
      <c r="AS43" s="23"/>
      <c r="AU43" s="78" t="s">
        <v>36</v>
      </c>
      <c r="AV43" s="87" t="s">
        <v>63</v>
      </c>
      <c r="AW43" s="78" t="s">
        <v>36</v>
      </c>
      <c r="AX43" s="86" t="s">
        <v>36</v>
      </c>
      <c r="AY43" s="78" t="e">
        <f t="shared" si="3"/>
        <v>#REF!</v>
      </c>
      <c r="AZ43" s="78"/>
      <c r="BA43" s="78"/>
      <c r="BB43" s="1" t="e">
        <f t="shared" si="6"/>
        <v>#VALUE!</v>
      </c>
      <c r="BC43" s="1" t="e">
        <f t="shared" si="8"/>
        <v>#VALUE!</v>
      </c>
      <c r="BD43" s="1" t="e">
        <f t="shared" si="7"/>
        <v>#VALUE!</v>
      </c>
      <c r="CN43" t="str">
        <f t="shared" si="0"/>
        <v>Tuscan Olive</v>
      </c>
      <c r="CP43" s="1" t="s">
        <v>285</v>
      </c>
      <c r="CZ43" t="str">
        <f t="shared" si="1"/>
        <v>Slate Brown</v>
      </c>
      <c r="DB43" s="1" t="s">
        <v>268</v>
      </c>
    </row>
    <row r="44" spans="1:106" x14ac:dyDescent="0.2">
      <c r="A44" s="9">
        <v>9</v>
      </c>
      <c r="B44" s="402"/>
      <c r="C44" s="403"/>
      <c r="D44" s="404"/>
      <c r="E44" s="405" t="str">
        <f>IF(AND(B44&lt;&gt;"",$I$24=$AU$10),INDEX(DATA2!$C$326:$C$645,MATCH(B44,DATA2!$E$326:$E$645,0)),IF(AND(B44&lt;&gt;"",$I$24=$AU$11),INDEX(DATA2!$C$6:$C$320,MATCH(B44,DATA2!$E$6:$E$320,0)),IF(AND(B44&lt;&gt;"",$I$24=$AU$12),INDEX(DATA2!$C$648:$C$967,MATCH(B44,DATA2!$E$648:$E$967,0)),IF(AND(B44&lt;&gt;"",$I$24=$AU$13),INDEX(DATA2!$C$971:$C$1287,MATCH(B44,DATA2!$E$971:$E$1287,0)),""))))</f>
        <v/>
      </c>
      <c r="F44" s="406"/>
      <c r="G44" s="406"/>
      <c r="H44" s="406"/>
      <c r="I44" s="407"/>
      <c r="J44" s="101"/>
      <c r="K44" s="111"/>
      <c r="L44" s="111"/>
      <c r="M44" s="400" t="str">
        <f>IF(AND(J44&lt;&gt;"",$I$24=$AU$10),INDEX(DATA2!$O$326:$O$645,MATCH($E44,DATA2!$C$326:$C$645,0)),IF(AND(J44&lt;&gt;"",$I$24=$AU$11),INDEX(DATA2!$O$6:$O$323,MATCH($E44,DATA2!$C$6:$C$323,0)),IF(AND(J44&lt;&gt;"",$I$24=$AU$12),INDEX(DATA2!$O$648:$O$967,MATCH($E44,DATA2!$C$648:$C$967,0)),IF(AND(J44&lt;&gt;"",$I$24=$AU$13),INDEX(DATA2!$O$971:$O$1287,MATCH($E44,DATA2!$C$971:$C$1287,0)),""))))</f>
        <v/>
      </c>
      <c r="N44" s="408"/>
      <c r="O44" s="408"/>
      <c r="P44" s="409" t="str">
        <f>IF(AND($M44&lt;&gt;"",$I$24=$AU$10),(INDEX(DATA2!$P$5:$U$1291,MATCH(E44,DATA2!$C$5:$C$1291,0),MATCH($N$34,DATA2!$P$3:$U$3,0))),IF(AND($M44&lt;&gt;"",$I$24=$AU$11),(INDEX(DATA2!$P$6:$U$1291,MATCH(E44,DATA2!$C$6:$C$1291,0),MATCH($N$34,DATA2!$P$3:$U$3,0))),IF(AND($M44&lt;&gt;"",$I$24=$AU$12),(INDEX(DATA2!$P$5:$U$1291,MATCH(E44,DATA2!$C$5:$C$1291,0),MATCH($N$34,DATA2!$P$3:$U$3,0))),IF(AND($M44&lt;&gt;"",$I$24=$AU$13),(INDEX(DATA2!$P$6:$U$1291,MATCH(E44,DATA2!$C$6:$C$1291,0),MATCH($N$34,DATA2!$P$3:$U$3,0))),""))))</f>
        <v/>
      </c>
      <c r="Q44" s="409" t="str">
        <f>IF(AND($M44&lt;&gt;"",$I$24=$AU$10),(INDEX(DATA2!$P$5:$U$1291,MATCH(G44,DATA2!$C$5:$C$1291,0),MATCH($N$34,DATA2!$P$3:$U$3,0))),IF(AND($M44&lt;&gt;"",$I$24=$AU$11),(INDEX(DATA2!$P$5:$U$1291,MATCH(G44,DATA2!$C$5:$C$1291,0),MATCH($N$34,DATA2!$P$3:$U$3,0))),IF(AND($M44&lt;&gt;"",$I$24=$AU$12),(INDEX(DATA2!$P$5:$U$1291,MATCH(G44,DATA2!$C$5:$C$1291,0),MATCH($N$34,DATA2!$P$3:$U$3,0))),"")))</f>
        <v/>
      </c>
      <c r="R44" s="399" t="str">
        <f t="shared" si="4"/>
        <v/>
      </c>
      <c r="S44" s="399" t="str">
        <f t="shared" si="2"/>
        <v/>
      </c>
      <c r="T44" s="399" t="str">
        <f t="shared" si="2"/>
        <v/>
      </c>
      <c r="U44" s="19">
        <v>9</v>
      </c>
      <c r="V44" s="410"/>
      <c r="W44" s="411"/>
      <c r="X44" s="412"/>
      <c r="Y44" s="405" t="str">
        <f>IF(AND(V44&lt;&gt;"",$I$24=$AU$10),INDEX(DATA2!$C$1343:$C$1385,MATCH(V44,DATA2!$E$1343:$E$1385,0)),IF(AND(V44&lt;&gt;"",$I$24=$AU$11),INDEX(DATA2!$C$1294:$C$1336,MATCH(V44,DATA2!$E$1294:$E$1336,0)),IF(AND(V44&lt;&gt;"",$I$24=$AU$12),INDEX(DATA2!$C$1391:$C$1432,MATCH(V44,DATA2!$E$1391:$E$1432,0)),IF(AND(V44&lt;&gt;"",$I$24=$AU$13),INDEX(DATA2!$C$1437:$C$1468,MATCH(V44,DATA2!$E$1437:$E$1468,0)),""))))</f>
        <v/>
      </c>
      <c r="Z44" s="406"/>
      <c r="AA44" s="406"/>
      <c r="AB44" s="406"/>
      <c r="AC44" s="407"/>
      <c r="AD44" s="112"/>
      <c r="AE44" s="89"/>
      <c r="AF44" s="422" t="str">
        <f>IF(AND(AD44&lt;&gt;"",$I$24=$AU$10),INDEX(DATA2!$O$1343:$O$1385,MATCH($Y44,DATA2!$B$1343:$B$1385,0)),IF(AND(AD44&lt;&gt;"",$I$24=$AU$11),INDEX(DATA2!$O$1294:$O$1336,MATCH($Y44,DATA2!$B$1294:$B$1336,0)),IF(AND(AD44&lt;&gt;"",$I$24=$AU$12),INDEX(DATA2!$O$1391:$O$1432,MATCH($Y44,DATA2!$B$1391:$B$1432,0)),IF(AND(AD44&lt;&gt;"",$I$24=$AU$13),INDEX(DATA2!$O$1437:$O$1468,MATCH($Y44,DATA2!$B$1437:$B$1468,0)),""))))</f>
        <v/>
      </c>
      <c r="AG44" s="423" t="str">
        <f>IF(AND(AD44&lt;&gt;"",$I$24=$AU$10),INDEX(DATA2!$O$1341:$O$1388,MATCH($V44,DATA2!$B$1341:$B$1388,0)),IF(AND(AD44&lt;&gt;"",$I$24=$AU$11),INDEX(DATA2!$O$1292:$O$1340,MATCH($V44,DATA2!$B$1292:$B$1340,0)),IF(AND(AD44&lt;&gt;"",$I$24=$AU$12),INDEX(DATA2!$O$1389:$O$1596,MATCH($V44,DATA2!$B$1389:$B$1596,0)),"")))</f>
        <v/>
      </c>
      <c r="AH44" s="415" t="str">
        <f>IF(AND($AD44&lt;&gt;"",$I$24=$AU$10),(INDEX(DATA2!$P$1343:$U$1385,MATCH(Y44,DATA2!$C$1343:$C$1385,0),MATCH($N$34,DATA2!$P$3:$U$3,0))),IF(AND($AD44&lt;&gt;"",$I$24=$AU$11),(INDEX(DATA2!$P$1294:$U$1336,MATCH(Y44,DATA2!$C$1294:$C$1336,0),MATCH($N$34,DATA2!$P$3:$U$3,0))),IF(AND($AD44&lt;&gt;"",$I$24=$AU$12),(INDEX(DATA2!$P$1391:$U$1432,MATCH(Y44,DATA2!$C$1391:$C$1432,0),MATCH($N$34,DATA2!$P$3:$U$3,0))),IF(AND($AD44&lt;&gt;"",$I$24=$AU$13),(INDEX(DATA2!$P$1437:$U$1468,MATCH(Y44,DATA2!$C$1437:$C$1468,0),MATCH($N$34,DATA2!$P$3:$U$3,0))),""))))</f>
        <v/>
      </c>
      <c r="AI44" s="416"/>
      <c r="AJ44" s="399" t="str">
        <f t="shared" si="5"/>
        <v/>
      </c>
      <c r="AK44" s="399"/>
      <c r="AL44" s="399"/>
      <c r="AM44" s="90"/>
      <c r="AN44" s="90"/>
      <c r="AO44" s="13"/>
      <c r="AP44" s="400" t="str">
        <f>IF(CAB!$H$16=$AU$10,INDEX(DATA2!$K$101:$K$166,MATCH(CAB!E31,DATA2!$C$101:$C$166,0)),"")</f>
        <v/>
      </c>
      <c r="AQ44" s="401"/>
      <c r="AR44" s="216">
        <f>IF(CAB!J31&lt;&gt;0,CAB!J31*AP44,0)</f>
        <v>0</v>
      </c>
      <c r="AS44" s="23"/>
      <c r="AU44" s="78" t="s">
        <v>36</v>
      </c>
      <c r="AV44" s="87" t="s">
        <v>92</v>
      </c>
      <c r="AW44" s="78" t="s">
        <v>36</v>
      </c>
      <c r="AX44" s="86" t="s">
        <v>36</v>
      </c>
      <c r="AY44" s="78" t="e">
        <f t="shared" si="3"/>
        <v>#REF!</v>
      </c>
      <c r="AZ44" s="78"/>
      <c r="BA44" s="78"/>
      <c r="BB44" s="1" t="e">
        <f t="shared" si="6"/>
        <v>#VALUE!</v>
      </c>
      <c r="BC44" s="1" t="e">
        <f t="shared" si="8"/>
        <v>#VALUE!</v>
      </c>
      <c r="BD44" s="1" t="e">
        <f t="shared" si="7"/>
        <v>#VALUE!</v>
      </c>
      <c r="CN44">
        <f t="shared" si="0"/>
        <v>0</v>
      </c>
      <c r="CZ44" t="str">
        <f t="shared" si="1"/>
        <v>Toffee</v>
      </c>
      <c r="DB44" s="1" t="s">
        <v>270</v>
      </c>
    </row>
    <row r="45" spans="1:106" x14ac:dyDescent="0.2">
      <c r="A45" s="9">
        <v>10</v>
      </c>
      <c r="B45" s="402"/>
      <c r="C45" s="403"/>
      <c r="D45" s="404"/>
      <c r="E45" s="405" t="str">
        <f>IF(AND(B45&lt;&gt;"",$I$24=$AU$10),INDEX(DATA2!$C$326:$C$645,MATCH(B45,DATA2!$E$326:$E$645,0)),IF(AND(B45&lt;&gt;"",$I$24=$AU$11),INDEX(DATA2!$C$6:$C$320,MATCH(B45,DATA2!$E$6:$E$320,0)),IF(AND(B45&lt;&gt;"",$I$24=$AU$12),INDEX(DATA2!$C$648:$C$967,MATCH(B45,DATA2!$E$648:$E$967,0)),IF(AND(B45&lt;&gt;"",$I$24=$AU$13),INDEX(DATA2!$C$971:$C$1287,MATCH(B45,DATA2!$E$971:$E$1287,0)),""))))</f>
        <v/>
      </c>
      <c r="F45" s="406"/>
      <c r="G45" s="406"/>
      <c r="H45" s="406"/>
      <c r="I45" s="407"/>
      <c r="J45" s="101"/>
      <c r="K45" s="111"/>
      <c r="L45" s="111"/>
      <c r="M45" s="400" t="str">
        <f>IF(AND(J45&lt;&gt;"",$I$24=$AU$10),INDEX(DATA2!$O$326:$O$645,MATCH($E45,DATA2!$C$326:$C$645,0)),IF(AND(J45&lt;&gt;"",$I$24=$AU$11),INDEX(DATA2!$O$6:$O$323,MATCH($E45,DATA2!$C$6:$C$323,0)),IF(AND(J45&lt;&gt;"",$I$24=$AU$12),INDEX(DATA2!$O$648:$O$967,MATCH($E45,DATA2!$C$648:$C$967,0)),IF(AND(J45&lt;&gt;"",$I$24=$AU$13),INDEX(DATA2!$O$971:$O$1287,MATCH($E45,DATA2!$C$971:$C$1287,0)),""))))</f>
        <v/>
      </c>
      <c r="N45" s="408"/>
      <c r="O45" s="408"/>
      <c r="P45" s="409" t="str">
        <f>IF(AND($M45&lt;&gt;"",$I$24=$AU$10),(INDEX(DATA2!$P$5:$U$1291,MATCH(E45,DATA2!$C$5:$C$1291,0),MATCH($N$34,DATA2!$P$3:$U$3,0))),IF(AND($M45&lt;&gt;"",$I$24=$AU$11),(INDEX(DATA2!$P$6:$U$1291,MATCH(E45,DATA2!$C$6:$C$1291,0),MATCH($N$34,DATA2!$P$3:$U$3,0))),IF(AND($M45&lt;&gt;"",$I$24=$AU$12),(INDEX(DATA2!$P$5:$U$1291,MATCH(E45,DATA2!$C$5:$C$1291,0),MATCH($N$34,DATA2!$P$3:$U$3,0))),IF(AND($M45&lt;&gt;"",$I$24=$AU$13),(INDEX(DATA2!$P$6:$U$1291,MATCH(E45,DATA2!$C$6:$C$1291,0),MATCH($N$34,DATA2!$P$3:$U$3,0))),""))))</f>
        <v/>
      </c>
      <c r="Q45" s="409" t="str">
        <f>IF(AND($M45&lt;&gt;"",$I$24=$AU$10),(INDEX(DATA2!$P$5:$U$1291,MATCH(G45,DATA2!$C$5:$C$1291,0),MATCH($N$34,DATA2!$P$3:$U$3,0))),IF(AND($M45&lt;&gt;"",$I$24=$AU$11),(INDEX(DATA2!$P$5:$U$1291,MATCH(G45,DATA2!$C$5:$C$1291,0),MATCH($N$34,DATA2!$P$3:$U$3,0))),IF(AND($M45&lt;&gt;"",$I$24=$AU$12),(INDEX(DATA2!$P$5:$U$1291,MATCH(G45,DATA2!$C$5:$C$1291,0),MATCH($N$34,DATA2!$P$3:$U$3,0))),"")))</f>
        <v/>
      </c>
      <c r="R45" s="399" t="str">
        <f t="shared" si="4"/>
        <v/>
      </c>
      <c r="S45" s="399" t="str">
        <f t="shared" si="2"/>
        <v/>
      </c>
      <c r="T45" s="399" t="str">
        <f t="shared" si="2"/>
        <v/>
      </c>
      <c r="U45" s="19">
        <v>10</v>
      </c>
      <c r="V45" s="410"/>
      <c r="W45" s="411"/>
      <c r="X45" s="412"/>
      <c r="Y45" s="405" t="str">
        <f>IF(AND(V45&lt;&gt;"",$I$24=$AU$10),INDEX(DATA2!$C$1343:$C$1385,MATCH(V45,DATA2!$E$1343:$E$1385,0)),IF(AND(V45&lt;&gt;"",$I$24=$AU$11),INDEX(DATA2!$C$1294:$C$1336,MATCH(V45,DATA2!$E$1294:$E$1336,0)),IF(AND(V45&lt;&gt;"",$I$24=$AU$12),INDEX(DATA2!$C$1391:$C$1432,MATCH(V45,DATA2!$E$1391:$E$1432,0)),IF(AND(V45&lt;&gt;"",$I$24=$AU$13),INDEX(DATA2!$C$1437:$C$1468,MATCH(V45,DATA2!$E$1437:$E$1468,0)),""))))</f>
        <v/>
      </c>
      <c r="Z45" s="406"/>
      <c r="AA45" s="406"/>
      <c r="AB45" s="406"/>
      <c r="AC45" s="407"/>
      <c r="AD45" s="112"/>
      <c r="AE45" s="89"/>
      <c r="AF45" s="422" t="str">
        <f>IF(AND(AD45&lt;&gt;"",$I$24=$AU$10),INDEX(DATA2!$O$1343:$O$1385,MATCH($Y45,DATA2!$B$1343:$B$1385,0)),IF(AND(AD45&lt;&gt;"",$I$24=$AU$11),INDEX(DATA2!$O$1294:$O$1336,MATCH($Y45,DATA2!$B$1294:$B$1336,0)),IF(AND(AD45&lt;&gt;"",$I$24=$AU$12),INDEX(DATA2!$O$1391:$O$1432,MATCH($Y45,DATA2!$B$1391:$B$1432,0)),IF(AND(AD45&lt;&gt;"",$I$24=$AU$13),INDEX(DATA2!$O$1437:$O$1468,MATCH($Y45,DATA2!$B$1437:$B$1468,0)),""))))</f>
        <v/>
      </c>
      <c r="AG45" s="423" t="str">
        <f>IF(AND(AD45&lt;&gt;"",$I$24=$AU$10),INDEX(DATA2!$O$1341:$O$1388,MATCH($V45,DATA2!$B$1341:$B$1388,0)),IF(AND(AD45&lt;&gt;"",$I$24=$AU$11),INDEX(DATA2!$O$1292:$O$1340,MATCH($V45,DATA2!$B$1292:$B$1340,0)),IF(AND(AD45&lt;&gt;"",$I$24=$AU$12),INDEX(DATA2!$O$1389:$O$1596,MATCH($V45,DATA2!$B$1389:$B$1596,0)),"")))</f>
        <v/>
      </c>
      <c r="AH45" s="415" t="str">
        <f>IF(AND($AD45&lt;&gt;"",$I$24=$AU$10),(INDEX(DATA2!$P$1343:$U$1385,MATCH(Y45,DATA2!$C$1343:$C$1385,0),MATCH($N$34,DATA2!$P$3:$U$3,0))),IF(AND($AD45&lt;&gt;"",$I$24=$AU$11),(INDEX(DATA2!$P$1294:$U$1336,MATCH(Y45,DATA2!$C$1294:$C$1336,0),MATCH($N$34,DATA2!$P$3:$U$3,0))),IF(AND($AD45&lt;&gt;"",$I$24=$AU$12),(INDEX(DATA2!$P$1391:$U$1432,MATCH(Y45,DATA2!$C$1391:$C$1432,0),MATCH($N$34,DATA2!$P$3:$U$3,0))),IF(AND($AD45&lt;&gt;"",$I$24=$AU$13),(INDEX(DATA2!$P$1437:$U$1468,MATCH(Y45,DATA2!$C$1437:$C$1468,0),MATCH($N$34,DATA2!$P$3:$U$3,0))),""))))</f>
        <v/>
      </c>
      <c r="AI45" s="416"/>
      <c r="AJ45" s="399" t="str">
        <f t="shared" si="5"/>
        <v/>
      </c>
      <c r="AK45" s="399"/>
      <c r="AL45" s="399"/>
      <c r="AM45" s="90"/>
      <c r="AN45" s="90"/>
      <c r="AO45" s="13"/>
      <c r="AP45" s="400" t="str">
        <f>IF(CAB!$H$16=$AU$10,INDEX(DATA2!$K$101:$K$166,MATCH(CAB!E32,DATA2!$C$101:$C$166,0)),"")</f>
        <v/>
      </c>
      <c r="AQ45" s="401"/>
      <c r="AR45" s="216">
        <f>IF(CAB!J32&lt;&gt;0,CAB!J32*AP45,0)</f>
        <v>0</v>
      </c>
      <c r="AS45" s="23"/>
      <c r="AU45" s="78" t="s">
        <v>36</v>
      </c>
      <c r="AV45" s="87" t="s">
        <v>35</v>
      </c>
      <c r="AW45" s="78" t="s">
        <v>36</v>
      </c>
      <c r="AX45" s="86" t="s">
        <v>36</v>
      </c>
      <c r="AY45" s="78" t="e">
        <f t="shared" si="3"/>
        <v>#REF!</v>
      </c>
      <c r="AZ45" s="78"/>
      <c r="BA45" s="78"/>
      <c r="BB45" s="1" t="e">
        <f t="shared" si="6"/>
        <v>#VALUE!</v>
      </c>
      <c r="BC45" s="1" t="e">
        <f t="shared" si="8"/>
        <v>#VALUE!</v>
      </c>
      <c r="BD45" s="1" t="e">
        <f t="shared" si="7"/>
        <v>#VALUE!</v>
      </c>
      <c r="CN45">
        <f t="shared" si="0"/>
        <v>0</v>
      </c>
      <c r="CZ45" t="str">
        <f t="shared" si="1"/>
        <v>Tuscan Olive</v>
      </c>
      <c r="DB45" s="98" t="s">
        <v>269</v>
      </c>
    </row>
    <row r="46" spans="1:106" x14ac:dyDescent="0.2">
      <c r="A46" s="9">
        <v>11</v>
      </c>
      <c r="B46" s="402"/>
      <c r="C46" s="403"/>
      <c r="D46" s="404"/>
      <c r="E46" s="405" t="str">
        <f>IF(AND(B46&lt;&gt;"",$I$24=$AU$10),INDEX(DATA2!$C$326:$C$645,MATCH(B46,DATA2!$E$326:$E$645,0)),IF(AND(B46&lt;&gt;"",$I$24=$AU$11),INDEX(DATA2!$C$6:$C$320,MATCH(B46,DATA2!$E$6:$E$320,0)),IF(AND(B46&lt;&gt;"",$I$24=$AU$12),INDEX(DATA2!$C$648:$C$967,MATCH(B46,DATA2!$E$648:$E$967,0)),IF(AND(B46&lt;&gt;"",$I$24=$AU$13),INDEX(DATA2!$C$971:$C$1287,MATCH(B46,DATA2!$E$971:$E$1287,0)),""))))</f>
        <v/>
      </c>
      <c r="F46" s="406"/>
      <c r="G46" s="406"/>
      <c r="H46" s="406"/>
      <c r="I46" s="407"/>
      <c r="J46" s="101"/>
      <c r="K46" s="111"/>
      <c r="L46" s="111"/>
      <c r="M46" s="400" t="str">
        <f>IF(AND(J46&lt;&gt;"",$I$24=$AU$10),INDEX(DATA2!$O$326:$O$645,MATCH($E46,DATA2!$C$326:$C$645,0)),IF(AND(J46&lt;&gt;"",$I$24=$AU$11),INDEX(DATA2!$O$6:$O$323,MATCH($E46,DATA2!$C$6:$C$323,0)),IF(AND(J46&lt;&gt;"",$I$24=$AU$12),INDEX(DATA2!$O$648:$O$967,MATCH($E46,DATA2!$C$648:$C$967,0)),IF(AND(J46&lt;&gt;"",$I$24=$AU$13),INDEX(DATA2!$O$971:$O$1287,MATCH($E46,DATA2!$C$971:$C$1287,0)),""))))</f>
        <v/>
      </c>
      <c r="N46" s="408"/>
      <c r="O46" s="408"/>
      <c r="P46" s="409" t="str">
        <f>IF(AND($M46&lt;&gt;"",$I$24=$AU$10),(INDEX(DATA2!$P$5:$U$1291,MATCH(E46,DATA2!$C$5:$C$1291,0),MATCH($N$34,DATA2!$P$3:$U$3,0))),IF(AND($M46&lt;&gt;"",$I$24=$AU$11),(INDEX(DATA2!$P$6:$U$1291,MATCH(E46,DATA2!$C$6:$C$1291,0),MATCH($N$34,DATA2!$P$3:$U$3,0))),IF(AND($M46&lt;&gt;"",$I$24=$AU$12),(INDEX(DATA2!$P$5:$U$1291,MATCH(E46,DATA2!$C$5:$C$1291,0),MATCH($N$34,DATA2!$P$3:$U$3,0))),IF(AND($M46&lt;&gt;"",$I$24=$AU$13),(INDEX(DATA2!$P$6:$U$1291,MATCH(E46,DATA2!$C$6:$C$1291,0),MATCH($N$34,DATA2!$P$3:$U$3,0))),""))))</f>
        <v/>
      </c>
      <c r="Q46" s="409" t="str">
        <f>IF(AND($M46&lt;&gt;"",$I$24=$AU$10),(INDEX(DATA2!$P$5:$U$1291,MATCH(G46,DATA2!$C$5:$C$1291,0),MATCH($N$34,DATA2!$P$3:$U$3,0))),IF(AND($M46&lt;&gt;"",$I$24=$AU$11),(INDEX(DATA2!$P$5:$U$1291,MATCH(G46,DATA2!$C$5:$C$1291,0),MATCH($N$34,DATA2!$P$3:$U$3,0))),IF(AND($M46&lt;&gt;"",$I$24=$AU$12),(INDEX(DATA2!$P$5:$U$1291,MATCH(G46,DATA2!$C$5:$C$1291,0),MATCH($N$34,DATA2!$P$3:$U$3,0))),"")))</f>
        <v/>
      </c>
      <c r="R46" s="399" t="str">
        <f t="shared" si="4"/>
        <v/>
      </c>
      <c r="S46" s="399" t="str">
        <f t="shared" si="2"/>
        <v/>
      </c>
      <c r="T46" s="399" t="str">
        <f t="shared" si="2"/>
        <v/>
      </c>
      <c r="U46" s="19">
        <v>11</v>
      </c>
      <c r="V46" s="410"/>
      <c r="W46" s="411"/>
      <c r="X46" s="412"/>
      <c r="Y46" s="405" t="str">
        <f>IF(AND(V46&lt;&gt;"",$I$24=$AU$10),INDEX(DATA2!$C$1343:$C$1385,MATCH(V46,DATA2!$E$1343:$E$1385,0)),IF(AND(V46&lt;&gt;"",$I$24=$AU$11),INDEX(DATA2!$C$1294:$C$1336,MATCH(V46,DATA2!$E$1294:$E$1336,0)),IF(AND(V46&lt;&gt;"",$I$24=$AU$12),INDEX(DATA2!$C$1391:$C$1432,MATCH(V46,DATA2!$E$1391:$E$1432,0)),IF(AND(V46&lt;&gt;"",$I$24=$AU$13),INDEX(DATA2!$C$1437:$C$1468,MATCH(V46,DATA2!$E$1437:$E$1468,0)),""))))</f>
        <v/>
      </c>
      <c r="Z46" s="406"/>
      <c r="AA46" s="406"/>
      <c r="AB46" s="406"/>
      <c r="AC46" s="407"/>
      <c r="AD46" s="112"/>
      <c r="AE46" s="89"/>
      <c r="AF46" s="422" t="str">
        <f>IF(AND(AD46&lt;&gt;"",$I$24=$AU$10),INDEX(DATA2!$O$1343:$O$1385,MATCH($Y46,DATA2!$B$1343:$B$1385,0)),IF(AND(AD46&lt;&gt;"",$I$24=$AU$11),INDEX(DATA2!$O$1294:$O$1336,MATCH($Y46,DATA2!$B$1294:$B$1336,0)),IF(AND(AD46&lt;&gt;"",$I$24=$AU$12),INDEX(DATA2!$O$1391:$O$1432,MATCH($Y46,DATA2!$B$1391:$B$1432,0)),IF(AND(AD46&lt;&gt;"",$I$24=$AU$13),INDEX(DATA2!$O$1437:$O$1468,MATCH($Y46,DATA2!$B$1437:$B$1468,0)),""))))</f>
        <v/>
      </c>
      <c r="AG46" s="423" t="str">
        <f>IF(AND(AD46&lt;&gt;"",$I$24=$AU$10),INDEX(DATA2!$O$1341:$O$1388,MATCH($V46,DATA2!$B$1341:$B$1388,0)),IF(AND(AD46&lt;&gt;"",$I$24=$AU$11),INDEX(DATA2!$O$1292:$O$1340,MATCH($V46,DATA2!$B$1292:$B$1340,0)),IF(AND(AD46&lt;&gt;"",$I$24=$AU$12),INDEX(DATA2!$O$1389:$O$1596,MATCH($V46,DATA2!$B$1389:$B$1596,0)),"")))</f>
        <v/>
      </c>
      <c r="AH46" s="415" t="str">
        <f>IF(AND($AD46&lt;&gt;"",$I$24=$AU$10),(INDEX(DATA2!$P$1343:$U$1385,MATCH(Y46,DATA2!$C$1343:$C$1385,0),MATCH($N$34,DATA2!$P$3:$U$3,0))),IF(AND($AD46&lt;&gt;"",$I$24=$AU$11),(INDEX(DATA2!$P$1294:$U$1336,MATCH(Y46,DATA2!$C$1294:$C$1336,0),MATCH($N$34,DATA2!$P$3:$U$3,0))),IF(AND($AD46&lt;&gt;"",$I$24=$AU$12),(INDEX(DATA2!$P$1391:$U$1432,MATCH(Y46,DATA2!$C$1391:$C$1432,0),MATCH($N$34,DATA2!$P$3:$U$3,0))),IF(AND($AD46&lt;&gt;"",$I$24=$AU$13),(INDEX(DATA2!$P$1437:$U$1468,MATCH(Y46,DATA2!$C$1437:$C$1468,0),MATCH($N$34,DATA2!$P$3:$U$3,0))),""))))</f>
        <v/>
      </c>
      <c r="AI46" s="416"/>
      <c r="AJ46" s="399" t="str">
        <f t="shared" si="5"/>
        <v/>
      </c>
      <c r="AK46" s="399"/>
      <c r="AL46" s="399"/>
      <c r="AM46" s="90"/>
      <c r="AN46" s="90"/>
      <c r="AO46" s="13"/>
      <c r="AP46" s="400" t="str">
        <f>IF(CAB!$H$16=$AU$10,INDEX(DATA2!$K$101:$K$166,MATCH(CAB!E33,DATA2!$C$101:$C$166,0)),"")</f>
        <v/>
      </c>
      <c r="AQ46" s="401"/>
      <c r="AR46" s="216">
        <f>IF(CAB!J33&lt;&gt;0,CAB!J33*AP46,0)</f>
        <v>0</v>
      </c>
      <c r="AS46" s="23"/>
      <c r="AU46" s="78" t="s">
        <v>36</v>
      </c>
      <c r="AV46" s="87" t="s">
        <v>76</v>
      </c>
      <c r="AW46" s="78" t="s">
        <v>36</v>
      </c>
      <c r="AX46" s="86" t="s">
        <v>36</v>
      </c>
      <c r="AY46" s="78" t="e">
        <f t="shared" si="3"/>
        <v>#REF!</v>
      </c>
      <c r="AZ46" s="78"/>
      <c r="BA46" s="78"/>
      <c r="BB46" s="1" t="e">
        <f t="shared" si="6"/>
        <v>#VALUE!</v>
      </c>
      <c r="BC46" s="1" t="e">
        <f t="shared" si="8"/>
        <v>#VALUE!</v>
      </c>
      <c r="BD46" s="1" t="e">
        <f t="shared" si="7"/>
        <v>#VALUE!</v>
      </c>
      <c r="CN46">
        <f t="shared" si="0"/>
        <v>0</v>
      </c>
      <c r="CZ46" t="str">
        <f t="shared" si="1"/>
        <v>Van Dyke</v>
      </c>
      <c r="DB46" s="1" t="s">
        <v>271</v>
      </c>
    </row>
    <row r="47" spans="1:106" x14ac:dyDescent="0.2">
      <c r="A47" s="9">
        <v>12</v>
      </c>
      <c r="B47" s="402"/>
      <c r="C47" s="403"/>
      <c r="D47" s="404"/>
      <c r="E47" s="405" t="str">
        <f>IF(AND(B47&lt;&gt;"",$I$24=$AU$10),INDEX(DATA2!$C$326:$C$645,MATCH(B47,DATA2!$E$326:$E$645,0)),IF(AND(B47&lt;&gt;"",$I$24=$AU$11),INDEX(DATA2!$C$6:$C$320,MATCH(B47,DATA2!$E$6:$E$320,0)),IF(AND(B47&lt;&gt;"",$I$24=$AU$12),INDEX(DATA2!$C$648:$C$967,MATCH(B47,DATA2!$E$648:$E$967,0)),IF(AND(B47&lt;&gt;"",$I$24=$AU$13),INDEX(DATA2!$C$971:$C$1287,MATCH(B47,DATA2!$E$971:$E$1287,0)),""))))</f>
        <v/>
      </c>
      <c r="F47" s="406"/>
      <c r="G47" s="406"/>
      <c r="H47" s="406"/>
      <c r="I47" s="407"/>
      <c r="J47" s="101"/>
      <c r="K47" s="111"/>
      <c r="L47" s="111"/>
      <c r="M47" s="400" t="str">
        <f>IF(AND(J47&lt;&gt;"",$I$24=$AU$10),INDEX(DATA2!$O$326:$O$645,MATCH($E47,DATA2!$C$326:$C$645,0)),IF(AND(J47&lt;&gt;"",$I$24=$AU$11),INDEX(DATA2!$O$6:$O$323,MATCH($E47,DATA2!$C$6:$C$323,0)),IF(AND(J47&lt;&gt;"",$I$24=$AU$12),INDEX(DATA2!$O$648:$O$967,MATCH($E47,DATA2!$C$648:$C$967,0)),IF(AND(J47&lt;&gt;"",$I$24=$AU$13),INDEX(DATA2!$O$971:$O$1287,MATCH($E47,DATA2!$C$971:$C$1287,0)),""))))</f>
        <v/>
      </c>
      <c r="N47" s="408"/>
      <c r="O47" s="408"/>
      <c r="P47" s="409" t="str">
        <f>IF(AND($M47&lt;&gt;"",$I$24=$AU$10),(INDEX(DATA2!$P$5:$U$1291,MATCH(E47,DATA2!$C$5:$C$1291,0),MATCH($N$34,DATA2!$P$3:$U$3,0))),IF(AND($M47&lt;&gt;"",$I$24=$AU$11),(INDEX(DATA2!$P$6:$U$1291,MATCH(E47,DATA2!$C$6:$C$1291,0),MATCH($N$34,DATA2!$P$3:$U$3,0))),IF(AND($M47&lt;&gt;"",$I$24=$AU$12),(INDEX(DATA2!$P$5:$U$1291,MATCH(E47,DATA2!$C$5:$C$1291,0),MATCH($N$34,DATA2!$P$3:$U$3,0))),IF(AND($M47&lt;&gt;"",$I$24=$AU$13),(INDEX(DATA2!$P$6:$U$1291,MATCH(E47,DATA2!$C$6:$C$1291,0),MATCH($N$34,DATA2!$P$3:$U$3,0))),""))))</f>
        <v/>
      </c>
      <c r="Q47" s="409" t="str">
        <f>IF(AND($M47&lt;&gt;"",$I$24=$AU$10),(INDEX(DATA2!$P$5:$U$1291,MATCH(G47,DATA2!$C$5:$C$1291,0),MATCH($N$34,DATA2!$P$3:$U$3,0))),IF(AND($M47&lt;&gt;"",$I$24=$AU$11),(INDEX(DATA2!$P$5:$U$1291,MATCH(G47,DATA2!$C$5:$C$1291,0),MATCH($N$34,DATA2!$P$3:$U$3,0))),IF(AND($M47&lt;&gt;"",$I$24=$AU$12),(INDEX(DATA2!$P$5:$U$1291,MATCH(G47,DATA2!$C$5:$C$1291,0),MATCH($N$34,DATA2!$P$3:$U$3,0))),"")))</f>
        <v/>
      </c>
      <c r="R47" s="399" t="str">
        <f t="shared" si="4"/>
        <v/>
      </c>
      <c r="S47" s="399" t="str">
        <f t="shared" si="2"/>
        <v/>
      </c>
      <c r="T47" s="399" t="str">
        <f t="shared" si="2"/>
        <v/>
      </c>
      <c r="U47" s="19">
        <v>12</v>
      </c>
      <c r="V47" s="410"/>
      <c r="W47" s="411"/>
      <c r="X47" s="412"/>
      <c r="Y47" s="405" t="str">
        <f>IF(AND(V47&lt;&gt;"",$I$24=$AU$10),INDEX(DATA2!$C$1343:$C$1385,MATCH(V47,DATA2!$E$1343:$E$1385,0)),IF(AND(V47&lt;&gt;"",$I$24=$AU$11),INDEX(DATA2!$C$1294:$C$1336,MATCH(V47,DATA2!$E$1294:$E$1336,0)),IF(AND(V47&lt;&gt;"",$I$24=$AU$12),INDEX(DATA2!$C$1391:$C$1432,MATCH(V47,DATA2!$E$1391:$E$1432,0)),IF(AND(V47&lt;&gt;"",$I$24=$AU$13),INDEX(DATA2!$C$1437:$C$1468,MATCH(V47,DATA2!$E$1437:$E$1468,0)),""))))</f>
        <v/>
      </c>
      <c r="Z47" s="406"/>
      <c r="AA47" s="406"/>
      <c r="AB47" s="406"/>
      <c r="AC47" s="407"/>
      <c r="AD47" s="112"/>
      <c r="AE47" s="89"/>
      <c r="AF47" s="422" t="str">
        <f>IF(AND(AD47&lt;&gt;"",$I$24=$AU$10),INDEX(DATA2!$O$1343:$O$1385,MATCH($Y47,DATA2!$B$1343:$B$1385,0)),IF(AND(AD47&lt;&gt;"",$I$24=$AU$11),INDEX(DATA2!$O$1294:$O$1336,MATCH($Y47,DATA2!$B$1294:$B$1336,0)),IF(AND(AD47&lt;&gt;"",$I$24=$AU$12),INDEX(DATA2!$O$1391:$O$1432,MATCH($Y47,DATA2!$B$1391:$B$1432,0)),IF(AND(AD47&lt;&gt;"",$I$24=$AU$13),INDEX(DATA2!$O$1437:$O$1468,MATCH($Y47,DATA2!$B$1437:$B$1468,0)),""))))</f>
        <v/>
      </c>
      <c r="AG47" s="423" t="str">
        <f>IF(AND(AD47&lt;&gt;"",$I$24=$AU$10),INDEX(DATA2!$O$1341:$O$1388,MATCH($V47,DATA2!$B$1341:$B$1388,0)),IF(AND(AD47&lt;&gt;"",$I$24=$AU$11),INDEX(DATA2!$O$1292:$O$1340,MATCH($V47,DATA2!$B$1292:$B$1340,0)),IF(AND(AD47&lt;&gt;"",$I$24=$AU$12),INDEX(DATA2!$O$1389:$O$1596,MATCH($V47,DATA2!$B$1389:$B$1596,0)),"")))</f>
        <v/>
      </c>
      <c r="AH47" s="415" t="str">
        <f>IF(AND($AD47&lt;&gt;"",$I$24=$AU$10),(INDEX(DATA2!$P$1343:$U$1385,MATCH(Y47,DATA2!$C$1343:$C$1385,0),MATCH($N$34,DATA2!$P$3:$U$3,0))),IF(AND($AD47&lt;&gt;"",$I$24=$AU$11),(INDEX(DATA2!$P$1294:$U$1336,MATCH(Y47,DATA2!$C$1294:$C$1336,0),MATCH($N$34,DATA2!$P$3:$U$3,0))),IF(AND($AD47&lt;&gt;"",$I$24=$AU$12),(INDEX(DATA2!$P$1391:$U$1432,MATCH(Y47,DATA2!$C$1391:$C$1432,0),MATCH($N$34,DATA2!$P$3:$U$3,0))),IF(AND($AD47&lt;&gt;"",$I$24=$AU$13),(INDEX(DATA2!$P$1437:$U$1468,MATCH(Y47,DATA2!$C$1437:$C$1468,0),MATCH($N$34,DATA2!$P$3:$U$3,0))),""))))</f>
        <v/>
      </c>
      <c r="AI47" s="416"/>
      <c r="AJ47" s="399" t="str">
        <f t="shared" si="5"/>
        <v/>
      </c>
      <c r="AK47" s="399"/>
      <c r="AL47" s="399"/>
      <c r="AM47" s="90"/>
      <c r="AN47" s="90"/>
      <c r="AO47" s="13"/>
      <c r="AP47" s="400" t="str">
        <f>IF(CAB!$H$16=$AU$10,INDEX(DATA2!$K$101:$K$166,MATCH(CAB!E34,DATA2!$C$101:$C$166,0)),"")</f>
        <v/>
      </c>
      <c r="AQ47" s="401"/>
      <c r="AR47" s="216">
        <f>IF(CAB!J34&lt;&gt;0,CAB!J34*AP47,0)</f>
        <v>0</v>
      </c>
      <c r="AS47" s="22"/>
      <c r="AU47" s="78" t="s">
        <v>36</v>
      </c>
      <c r="AV47" s="87" t="s">
        <v>77</v>
      </c>
      <c r="AW47" s="78" t="s">
        <v>36</v>
      </c>
      <c r="AX47" s="86" t="s">
        <v>36</v>
      </c>
      <c r="AY47" s="78" t="e">
        <f t="shared" si="3"/>
        <v>#REF!</v>
      </c>
      <c r="AZ47" s="78"/>
      <c r="BA47" s="78"/>
      <c r="BB47" s="1" t="e">
        <f t="shared" si="6"/>
        <v>#VALUE!</v>
      </c>
      <c r="BC47" s="1" t="e">
        <f t="shared" si="8"/>
        <v>#VALUE!</v>
      </c>
      <c r="BD47" s="1" t="e">
        <f t="shared" si="7"/>
        <v>#VALUE!</v>
      </c>
    </row>
    <row r="48" spans="1:106" x14ac:dyDescent="0.2">
      <c r="A48" s="9">
        <v>13</v>
      </c>
      <c r="B48" s="402"/>
      <c r="C48" s="403"/>
      <c r="D48" s="404"/>
      <c r="E48" s="405" t="str">
        <f>IF(AND(B48&lt;&gt;"",$I$24=$AU$10),INDEX(DATA2!$C$326:$C$645,MATCH(B48,DATA2!$E$326:$E$645,0)),IF(AND(B48&lt;&gt;"",$I$24=$AU$11),INDEX(DATA2!$C$6:$C$320,MATCH(B48,DATA2!$E$6:$E$320,0)),IF(AND(B48&lt;&gt;"",$I$24=$AU$12),INDEX(DATA2!$C$648:$C$967,MATCH(B48,DATA2!$E$648:$E$967,0)),IF(AND(B48&lt;&gt;"",$I$24=$AU$13),INDEX(DATA2!$C$971:$C$1287,MATCH(B48,DATA2!$E$971:$E$1287,0)),""))))</f>
        <v/>
      </c>
      <c r="F48" s="406"/>
      <c r="G48" s="406"/>
      <c r="H48" s="406"/>
      <c r="I48" s="407"/>
      <c r="J48" s="101"/>
      <c r="K48" s="111"/>
      <c r="L48" s="111"/>
      <c r="M48" s="400" t="str">
        <f>IF(AND(J48&lt;&gt;"",$I$24=$AU$10),INDEX(DATA2!$O$326:$O$645,MATCH($E48,DATA2!$C$326:$C$645,0)),IF(AND(J48&lt;&gt;"",$I$24=$AU$11),INDEX(DATA2!$O$6:$O$323,MATCH($E48,DATA2!$C$6:$C$323,0)),IF(AND(J48&lt;&gt;"",$I$24=$AU$12),INDEX(DATA2!$O$648:$O$967,MATCH($E48,DATA2!$C$648:$C$967,0)),IF(AND(J48&lt;&gt;"",$I$24=$AU$13),INDEX(DATA2!$O$971:$O$1287,MATCH($E48,DATA2!$C$971:$C$1287,0)),""))))</f>
        <v/>
      </c>
      <c r="N48" s="408"/>
      <c r="O48" s="408"/>
      <c r="P48" s="409" t="str">
        <f>IF(AND($M48&lt;&gt;"",$I$24=$AU$10),(INDEX(DATA2!$P$5:$U$1291,MATCH(E48,DATA2!$C$5:$C$1291,0),MATCH($N$34,DATA2!$P$3:$U$3,0))),IF(AND($M48&lt;&gt;"",$I$24=$AU$11),(INDEX(DATA2!$P$6:$U$1291,MATCH(E48,DATA2!$C$6:$C$1291,0),MATCH($N$34,DATA2!$P$3:$U$3,0))),IF(AND($M48&lt;&gt;"",$I$24=$AU$12),(INDEX(DATA2!$P$5:$U$1291,MATCH(E48,DATA2!$C$5:$C$1291,0),MATCH($N$34,DATA2!$P$3:$U$3,0))),IF(AND($M48&lt;&gt;"",$I$24=$AU$13),(INDEX(DATA2!$P$6:$U$1291,MATCH(E48,DATA2!$C$6:$C$1291,0),MATCH($N$34,DATA2!$P$3:$U$3,0))),""))))</f>
        <v/>
      </c>
      <c r="Q48" s="409" t="str">
        <f>IF(AND($M48&lt;&gt;"",$I$24=$AU$10),(INDEX(DATA2!$P$5:$U$1291,MATCH(G48,DATA2!$C$5:$C$1291,0),MATCH($N$34,DATA2!$P$3:$U$3,0))),IF(AND($M48&lt;&gt;"",$I$24=$AU$11),(INDEX(DATA2!$P$5:$U$1291,MATCH(G48,DATA2!$C$5:$C$1291,0),MATCH($N$34,DATA2!$P$3:$U$3,0))),IF(AND($M48&lt;&gt;"",$I$24=$AU$12),(INDEX(DATA2!$P$5:$U$1291,MATCH(G48,DATA2!$C$5:$C$1291,0),MATCH($N$34,DATA2!$P$3:$U$3,0))),"")))</f>
        <v/>
      </c>
      <c r="R48" s="399" t="str">
        <f t="shared" si="4"/>
        <v/>
      </c>
      <c r="S48" s="399" t="str">
        <f t="shared" si="2"/>
        <v/>
      </c>
      <c r="T48" s="399" t="str">
        <f t="shared" si="2"/>
        <v/>
      </c>
      <c r="U48" s="19">
        <v>13</v>
      </c>
      <c r="V48" s="410"/>
      <c r="W48" s="411"/>
      <c r="X48" s="412"/>
      <c r="Y48" s="405" t="str">
        <f>IF(AND(V48&lt;&gt;"",$I$24=$AU$10),INDEX(DATA2!$C$1343:$C$1385,MATCH(V48,DATA2!$E$1343:$E$1385,0)),IF(AND(V48&lt;&gt;"",$I$24=$AU$11),INDEX(DATA2!$C$1294:$C$1336,MATCH(V48,DATA2!$E$1294:$E$1336,0)),IF(AND(V48&lt;&gt;"",$I$24=$AU$12),INDEX(DATA2!$C$1391:$C$1432,MATCH(V48,DATA2!$E$1391:$E$1432,0)),IF(AND(V48&lt;&gt;"",$I$24=$AU$13),INDEX(DATA2!$C$1437:$C$1468,MATCH(V48,DATA2!$E$1437:$E$1468,0)),""))))</f>
        <v/>
      </c>
      <c r="Z48" s="406"/>
      <c r="AA48" s="406"/>
      <c r="AB48" s="406"/>
      <c r="AC48" s="407"/>
      <c r="AD48" s="112"/>
      <c r="AE48" s="89"/>
      <c r="AF48" s="422" t="str">
        <f>IF(AND(AD48&lt;&gt;"",$I$24=$AU$10),INDEX(DATA2!$O$1343:$O$1385,MATCH($Y48,DATA2!$B$1343:$B$1385,0)),IF(AND(AD48&lt;&gt;"",$I$24=$AU$11),INDEX(DATA2!$O$1294:$O$1336,MATCH($Y48,DATA2!$B$1294:$B$1336,0)),IF(AND(AD48&lt;&gt;"",$I$24=$AU$12),INDEX(DATA2!$O$1391:$O$1432,MATCH($Y48,DATA2!$B$1391:$B$1432,0)),IF(AND(AD48&lt;&gt;"",$I$24=$AU$13),INDEX(DATA2!$O$1437:$O$1468,MATCH($Y48,DATA2!$B$1437:$B$1468,0)),""))))</f>
        <v/>
      </c>
      <c r="AG48" s="423" t="str">
        <f>IF(AND(AD48&lt;&gt;"",$I$24=$AU$10),INDEX(DATA2!$O$1341:$O$1388,MATCH($V48,DATA2!$B$1341:$B$1388,0)),IF(AND(AD48&lt;&gt;"",$I$24=$AU$11),INDEX(DATA2!$O$1292:$O$1340,MATCH($V48,DATA2!$B$1292:$B$1340,0)),IF(AND(AD48&lt;&gt;"",$I$24=$AU$12),INDEX(DATA2!$O$1389:$O$1596,MATCH($V48,DATA2!$B$1389:$B$1596,0)),"")))</f>
        <v/>
      </c>
      <c r="AH48" s="415" t="str">
        <f>IF(AND($AD48&lt;&gt;"",$I$24=$AU$10),(INDEX(DATA2!$P$1343:$U$1385,MATCH(Y48,DATA2!$C$1343:$C$1385,0),MATCH($N$34,DATA2!$P$3:$U$3,0))),IF(AND($AD48&lt;&gt;"",$I$24=$AU$11),(INDEX(DATA2!$P$1294:$U$1336,MATCH(Y48,DATA2!$C$1294:$C$1336,0),MATCH($N$34,DATA2!$P$3:$U$3,0))),IF(AND($AD48&lt;&gt;"",$I$24=$AU$12),(INDEX(DATA2!$P$1391:$U$1432,MATCH(Y48,DATA2!$C$1391:$C$1432,0),MATCH($N$34,DATA2!$P$3:$U$3,0))),IF(AND($AD48&lt;&gt;"",$I$24=$AU$13),(INDEX(DATA2!$P$1437:$U$1468,MATCH(Y48,DATA2!$C$1437:$C$1468,0),MATCH($N$34,DATA2!$P$3:$U$3,0))),""))))</f>
        <v/>
      </c>
      <c r="AI48" s="416"/>
      <c r="AJ48" s="399" t="str">
        <f t="shared" si="5"/>
        <v/>
      </c>
      <c r="AK48" s="399"/>
      <c r="AL48" s="399"/>
      <c r="AM48" s="90"/>
      <c r="AN48" s="90"/>
      <c r="AO48" s="13"/>
      <c r="AP48" s="400" t="str">
        <f>IF(CAB!$H$16=$AU$10,INDEX(DATA2!$K$101:$K$166,MATCH(CAB!E35,DATA2!$C$101:$C$166,0)),"")</f>
        <v/>
      </c>
      <c r="AQ48" s="401"/>
      <c r="AR48" s="216">
        <f>IF(CAB!J35&lt;&gt;0,CAB!J35*AP48,0)</f>
        <v>0</v>
      </c>
      <c r="AS48" s="23"/>
      <c r="AU48" s="78" t="s">
        <v>36</v>
      </c>
      <c r="AV48" s="87" t="s">
        <v>64</v>
      </c>
      <c r="AW48" s="78" t="s">
        <v>36</v>
      </c>
      <c r="AX48" s="86" t="s">
        <v>36</v>
      </c>
      <c r="AY48" s="78" t="e">
        <f t="shared" si="3"/>
        <v>#REF!</v>
      </c>
      <c r="AZ48" s="78"/>
      <c r="BA48" s="78"/>
      <c r="BB48" s="1" t="e">
        <f t="shared" si="6"/>
        <v>#VALUE!</v>
      </c>
      <c r="BC48" s="1" t="e">
        <f t="shared" si="8"/>
        <v>#VALUE!</v>
      </c>
      <c r="BD48" s="1" t="e">
        <f t="shared" si="7"/>
        <v>#VALUE!</v>
      </c>
    </row>
    <row r="49" spans="1:56" x14ac:dyDescent="0.2">
      <c r="A49" s="9">
        <v>14</v>
      </c>
      <c r="B49" s="402"/>
      <c r="C49" s="403"/>
      <c r="D49" s="404"/>
      <c r="E49" s="405" t="str">
        <f>IF(AND(B49&lt;&gt;"",$I$24=$AU$10),INDEX(DATA2!$C$326:$C$645,MATCH(B49,DATA2!$E$326:$E$645,0)),IF(AND(B49&lt;&gt;"",$I$24=$AU$11),INDEX(DATA2!$C$6:$C$320,MATCH(B49,DATA2!$E$6:$E$320,0)),IF(AND(B49&lt;&gt;"",$I$24=$AU$12),INDEX(DATA2!$C$648:$C$967,MATCH(B49,DATA2!$E$648:$E$967,0)),IF(AND(B49&lt;&gt;"",$I$24=$AU$13),INDEX(DATA2!$C$971:$C$1287,MATCH(B49,DATA2!$E$971:$E$1287,0)),""))))</f>
        <v/>
      </c>
      <c r="F49" s="406"/>
      <c r="G49" s="406"/>
      <c r="H49" s="406"/>
      <c r="I49" s="407"/>
      <c r="J49" s="101"/>
      <c r="K49" s="111"/>
      <c r="L49" s="111"/>
      <c r="M49" s="400" t="str">
        <f>IF(AND(J49&lt;&gt;"",$I$24=$AU$10),INDEX(DATA2!$O$326:$O$645,MATCH($E49,DATA2!$C$326:$C$645,0)),IF(AND(J49&lt;&gt;"",$I$24=$AU$11),INDEX(DATA2!$O$6:$O$323,MATCH($E49,DATA2!$C$6:$C$323,0)),IF(AND(J49&lt;&gt;"",$I$24=$AU$12),INDEX(DATA2!$O$648:$O$967,MATCH($E49,DATA2!$C$648:$C$967,0)),IF(AND(J49&lt;&gt;"",$I$24=$AU$13),INDEX(DATA2!$O$971:$O$1287,MATCH($E49,DATA2!$C$971:$C$1287,0)),""))))</f>
        <v/>
      </c>
      <c r="N49" s="408"/>
      <c r="O49" s="408"/>
      <c r="P49" s="409" t="str">
        <f>IF(AND($M49&lt;&gt;"",$I$24=$AU$10),(INDEX(DATA2!$P$5:$U$1291,MATCH(E49,DATA2!$C$5:$C$1291,0),MATCH($N$34,DATA2!$P$3:$U$3,0))),IF(AND($M49&lt;&gt;"",$I$24=$AU$11),(INDEX(DATA2!$P$6:$U$1291,MATCH(E49,DATA2!$C$6:$C$1291,0),MATCH($N$34,DATA2!$P$3:$U$3,0))),IF(AND($M49&lt;&gt;"",$I$24=$AU$12),(INDEX(DATA2!$P$5:$U$1291,MATCH(E49,DATA2!$C$5:$C$1291,0),MATCH($N$34,DATA2!$P$3:$U$3,0))),IF(AND($M49&lt;&gt;"",$I$24=$AU$13),(INDEX(DATA2!$P$6:$U$1291,MATCH(E49,DATA2!$C$6:$C$1291,0),MATCH($N$34,DATA2!$P$3:$U$3,0))),""))))</f>
        <v/>
      </c>
      <c r="Q49" s="409" t="str">
        <f>IF(AND($M49&lt;&gt;"",$I$24=$AU$10),(INDEX(DATA2!$P$5:$U$1291,MATCH(G49,DATA2!$C$5:$C$1291,0),MATCH($N$34,DATA2!$P$3:$U$3,0))),IF(AND($M49&lt;&gt;"",$I$24=$AU$11),(INDEX(DATA2!$P$5:$U$1291,MATCH(G49,DATA2!$C$5:$C$1291,0),MATCH($N$34,DATA2!$P$3:$U$3,0))),IF(AND($M49&lt;&gt;"",$I$24=$AU$12),(INDEX(DATA2!$P$5:$U$1291,MATCH(G49,DATA2!$C$5:$C$1291,0),MATCH($N$34,DATA2!$P$3:$U$3,0))),"")))</f>
        <v/>
      </c>
      <c r="R49" s="399" t="str">
        <f t="shared" si="4"/>
        <v/>
      </c>
      <c r="S49" s="399" t="str">
        <f t="shared" si="2"/>
        <v/>
      </c>
      <c r="T49" s="399" t="str">
        <f t="shared" si="2"/>
        <v/>
      </c>
      <c r="U49" s="19">
        <v>14</v>
      </c>
      <c r="V49" s="410"/>
      <c r="W49" s="424"/>
      <c r="X49" s="425"/>
      <c r="Y49" s="405" t="str">
        <f>IF(AND(V49&lt;&gt;"",$I$24=$AU$10),INDEX(DATA2!$C$1343:$C$1385,MATCH(V49,DATA2!$E$1343:$E$1385,0)),IF(AND(V49&lt;&gt;"",$I$24=$AU$11),INDEX(DATA2!$C$1294:$C$1336,MATCH(V49,DATA2!$E$1294:$E$1336,0)),IF(AND(V49&lt;&gt;"",$I$24=$AU$12),INDEX(DATA2!$C$1391:$C$1432,MATCH(V49,DATA2!$E$1391:$E$1432,0)),IF(AND(V49&lt;&gt;"",$I$24=$AU$13),INDEX(DATA2!$C$1437:$C$1468,MATCH(V49,DATA2!$E$1437:$E$1468,0)),""))))</f>
        <v/>
      </c>
      <c r="Z49" s="406"/>
      <c r="AA49" s="406"/>
      <c r="AB49" s="406"/>
      <c r="AC49" s="407"/>
      <c r="AD49" s="112"/>
      <c r="AE49" s="89"/>
      <c r="AF49" s="422" t="str">
        <f>IF(AND(AD49&lt;&gt;"",$I$24=$AU$10),INDEX(DATA2!$O$1343:$O$1385,MATCH($Y49,DATA2!$B$1343:$B$1385,0)),IF(AND(AD49&lt;&gt;"",$I$24=$AU$11),INDEX(DATA2!$O$1294:$O$1336,MATCH($Y49,DATA2!$B$1294:$B$1336,0)),IF(AND(AD49&lt;&gt;"",$I$24=$AU$12),INDEX(DATA2!$O$1391:$O$1432,MATCH($Y49,DATA2!$B$1391:$B$1432,0)),IF(AND(AD49&lt;&gt;"",$I$24=$AU$13),INDEX(DATA2!$O$1437:$O$1468,MATCH($Y49,DATA2!$B$1437:$B$1468,0)),""))))</f>
        <v/>
      </c>
      <c r="AG49" s="423" t="str">
        <f>IF(AND(AD49&lt;&gt;"",$I$24=$AU$10),INDEX(DATA2!$O$1341:$O$1388,MATCH($V49,DATA2!$B$1341:$B$1388,0)),IF(AND(AD49&lt;&gt;"",$I$24=$AU$11),INDEX(DATA2!$O$1292:$O$1340,MATCH($V49,DATA2!$B$1292:$B$1340,0)),IF(AND(AD49&lt;&gt;"",$I$24=$AU$12),INDEX(DATA2!$O$1389:$O$1596,MATCH($V49,DATA2!$B$1389:$B$1596,0)),"")))</f>
        <v/>
      </c>
      <c r="AH49" s="415" t="str">
        <f>IF(AND($AD49&lt;&gt;"",$I$24=$AU$10),(INDEX(DATA2!$P$1343:$U$1385,MATCH(Y49,DATA2!$C$1343:$C$1385,0),MATCH($N$34,DATA2!$P$3:$U$3,0))),IF(AND($AD49&lt;&gt;"",$I$24=$AU$11),(INDEX(DATA2!$P$1294:$U$1336,MATCH(Y49,DATA2!$C$1294:$C$1336,0),MATCH($N$34,DATA2!$P$3:$U$3,0))),IF(AND($AD49&lt;&gt;"",$I$24=$AU$12),(INDEX(DATA2!$P$1391:$U$1432,MATCH(Y49,DATA2!$C$1391:$C$1432,0),MATCH($N$34,DATA2!$P$3:$U$3,0))),IF(AND($AD49&lt;&gt;"",$I$24=$AU$13),(INDEX(DATA2!$P$1437:$U$1468,MATCH(Y49,DATA2!$C$1437:$C$1468,0),MATCH($N$34,DATA2!$P$3:$U$3,0))),""))))</f>
        <v/>
      </c>
      <c r="AI49" s="416"/>
      <c r="AJ49" s="399" t="str">
        <f t="shared" si="5"/>
        <v/>
      </c>
      <c r="AK49" s="399"/>
      <c r="AL49" s="399"/>
      <c r="AM49" s="90"/>
      <c r="AN49" s="90"/>
      <c r="AO49" s="13"/>
      <c r="AP49" s="400" t="str">
        <f>IF(CAB!$H$16=$AU$10,INDEX(DATA2!$K$101:$K$166,MATCH(CAB!E36,DATA2!$C$101:$C$166,0)),"")</f>
        <v/>
      </c>
      <c r="AQ49" s="401"/>
      <c r="AR49" s="216">
        <f>IF(CAB!J36&lt;&gt;0,CAB!J36*AP49,0)</f>
        <v>0</v>
      </c>
      <c r="AS49" s="23"/>
      <c r="AU49" s="78" t="s">
        <v>36</v>
      </c>
      <c r="AV49" s="87" t="s">
        <v>22</v>
      </c>
      <c r="AW49" s="78" t="s">
        <v>36</v>
      </c>
      <c r="AX49" s="86" t="s">
        <v>36</v>
      </c>
      <c r="AY49" s="78" t="e">
        <f t="shared" si="3"/>
        <v>#REF!</v>
      </c>
      <c r="AZ49" s="78"/>
      <c r="BA49" s="78"/>
      <c r="BB49" s="1" t="e">
        <f t="shared" si="6"/>
        <v>#VALUE!</v>
      </c>
      <c r="BC49" s="1" t="e">
        <f t="shared" si="8"/>
        <v>#VALUE!</v>
      </c>
      <c r="BD49" s="1" t="e">
        <f t="shared" si="7"/>
        <v>#VALUE!</v>
      </c>
    </row>
    <row r="50" spans="1:56" x14ac:dyDescent="0.2">
      <c r="A50" s="9">
        <v>15</v>
      </c>
      <c r="B50" s="402"/>
      <c r="C50" s="403"/>
      <c r="D50" s="404"/>
      <c r="E50" s="405" t="str">
        <f>IF(AND(B50&lt;&gt;"",$I$24=$AU$10),INDEX(DATA2!$C$326:$C$645,MATCH(B50,DATA2!$E$326:$E$645,0)),IF(AND(B50&lt;&gt;"",$I$24=$AU$11),INDEX(DATA2!$C$6:$C$320,MATCH(B50,DATA2!$E$6:$E$320,0)),IF(AND(B50&lt;&gt;"",$I$24=$AU$12),INDEX(DATA2!$C$648:$C$967,MATCH(B50,DATA2!$E$648:$E$967,0)),IF(AND(B50&lt;&gt;"",$I$24=$AU$13),INDEX(DATA2!$C$971:$C$1287,MATCH(B50,DATA2!$E$971:$E$1287,0)),""))))</f>
        <v/>
      </c>
      <c r="F50" s="406"/>
      <c r="G50" s="406"/>
      <c r="H50" s="406"/>
      <c r="I50" s="407"/>
      <c r="J50" s="101"/>
      <c r="K50" s="111"/>
      <c r="L50" s="111"/>
      <c r="M50" s="400" t="str">
        <f>IF(AND(J50&lt;&gt;"",$I$24=$AU$10),INDEX(DATA2!$O$326:$O$645,MATCH($E50,DATA2!$C$326:$C$645,0)),IF(AND(J50&lt;&gt;"",$I$24=$AU$11),INDEX(DATA2!$O$6:$O$323,MATCH($E50,DATA2!$C$6:$C$323,0)),IF(AND(J50&lt;&gt;"",$I$24=$AU$12),INDEX(DATA2!$O$648:$O$967,MATCH($E50,DATA2!$C$648:$C$967,0)),IF(AND(J50&lt;&gt;"",$I$24=$AU$13),INDEX(DATA2!$O$971:$O$1287,MATCH($E50,DATA2!$C$971:$C$1287,0)),""))))</f>
        <v/>
      </c>
      <c r="N50" s="408"/>
      <c r="O50" s="408"/>
      <c r="P50" s="409" t="str">
        <f>IF(AND($M50&lt;&gt;"",$I$24=$AU$10),(INDEX(DATA2!$P$5:$U$1291,MATCH(E50,DATA2!$C$5:$C$1291,0),MATCH($N$34,DATA2!$P$3:$U$3,0))),IF(AND($M50&lt;&gt;"",$I$24=$AU$11),(INDEX(DATA2!$P$6:$U$1291,MATCH(E50,DATA2!$C$6:$C$1291,0),MATCH($N$34,DATA2!$P$3:$U$3,0))),IF(AND($M50&lt;&gt;"",$I$24=$AU$12),(INDEX(DATA2!$P$5:$U$1291,MATCH(E50,DATA2!$C$5:$C$1291,0),MATCH($N$34,DATA2!$P$3:$U$3,0))),IF(AND($M50&lt;&gt;"",$I$24=$AU$13),(INDEX(DATA2!$P$6:$U$1291,MATCH(E50,DATA2!$C$6:$C$1291,0),MATCH($N$34,DATA2!$P$3:$U$3,0))),""))))</f>
        <v/>
      </c>
      <c r="Q50" s="409" t="str">
        <f>IF(AND($M50&lt;&gt;"",$I$24=$AU$10),(INDEX(DATA2!$P$5:$U$1291,MATCH(G50,DATA2!$C$5:$C$1291,0),MATCH($N$34,DATA2!$P$3:$U$3,0))),IF(AND($M50&lt;&gt;"",$I$24=$AU$11),(INDEX(DATA2!$P$5:$U$1291,MATCH(G50,DATA2!$C$5:$C$1291,0),MATCH($N$34,DATA2!$P$3:$U$3,0))),IF(AND($M50&lt;&gt;"",$I$24=$AU$12),(INDEX(DATA2!$P$5:$U$1291,MATCH(G50,DATA2!$C$5:$C$1291,0),MATCH($N$34,DATA2!$P$3:$U$3,0))),"")))</f>
        <v/>
      </c>
      <c r="R50" s="399" t="str">
        <f t="shared" si="4"/>
        <v/>
      </c>
      <c r="S50" s="399" t="str">
        <f t="shared" si="2"/>
        <v/>
      </c>
      <c r="T50" s="399" t="str">
        <f t="shared" si="2"/>
        <v/>
      </c>
      <c r="U50" s="19">
        <v>15</v>
      </c>
      <c r="V50" s="410"/>
      <c r="W50" s="411"/>
      <c r="X50" s="412"/>
      <c r="Y50" s="405" t="str">
        <f>IF(AND(V50&lt;&gt;"",$I$24=$AU$10),INDEX(DATA2!$C$1343:$C$1385,MATCH(V50,DATA2!$E$1343:$E$1385,0)),IF(AND(V50&lt;&gt;"",$I$24=$AU$11),INDEX(DATA2!$C$1294:$C$1336,MATCH(V50,DATA2!$E$1294:$E$1336,0)),IF(AND(V50&lt;&gt;"",$I$24=$AU$12),INDEX(DATA2!$C$1391:$C$1432,MATCH(V50,DATA2!$E$1391:$E$1432,0)),IF(AND(V50&lt;&gt;"",$I$24=$AU$13),INDEX(DATA2!$C$1437:$C$1468,MATCH(V50,DATA2!$E$1437:$E$1468,0)),""))))</f>
        <v/>
      </c>
      <c r="Z50" s="406"/>
      <c r="AA50" s="406"/>
      <c r="AB50" s="406"/>
      <c r="AC50" s="407"/>
      <c r="AD50" s="112"/>
      <c r="AE50" s="110"/>
      <c r="AF50" s="422" t="str">
        <f>IF(AND(AD50&lt;&gt;"",$I$24=$AU$10),INDEX(DATA2!$O$1343:$O$1385,MATCH($Y50,DATA2!$B$1343:$B$1385,0)),IF(AND(AD50&lt;&gt;"",$I$24=$AU$11),INDEX(DATA2!$O$1294:$O$1336,MATCH($Y50,DATA2!$B$1294:$B$1336,0)),IF(AND(AD50&lt;&gt;"",$I$24=$AU$12),INDEX(DATA2!$O$1391:$O$1432,MATCH($Y50,DATA2!$B$1391:$B$1432,0)),IF(AND(AD50&lt;&gt;"",$I$24=$AU$13),INDEX(DATA2!$O$1437:$O$1468,MATCH($Y50,DATA2!$B$1437:$B$1468,0)),""))))</f>
        <v/>
      </c>
      <c r="AG50" s="423" t="str">
        <f>IF(AND(AD50&lt;&gt;"",$I$24=$AU$10),INDEX(DATA2!$O$1341:$O$1388,MATCH($V50,DATA2!$B$1341:$B$1388,0)),IF(AND(AD50&lt;&gt;"",$I$24=$AU$11),INDEX(DATA2!$O$1292:$O$1340,MATCH($V50,DATA2!$B$1292:$B$1340,0)),IF(AND(AD50&lt;&gt;"",$I$24=$AU$12),INDEX(DATA2!$O$1389:$O$1596,MATCH($V50,DATA2!$B$1389:$B$1596,0)),"")))</f>
        <v/>
      </c>
      <c r="AH50" s="415" t="str">
        <f>IF(AND($AD50&lt;&gt;"",$I$24=$AU$10),(INDEX(DATA2!$P$1343:$U$1385,MATCH(Y50,DATA2!$C$1343:$C$1385,0),MATCH($N$34,DATA2!$P$3:$U$3,0))),IF(AND($AD50&lt;&gt;"",$I$24=$AU$11),(INDEX(DATA2!$P$1294:$U$1336,MATCH(Y50,DATA2!$C$1294:$C$1336,0),MATCH($N$34,DATA2!$P$3:$U$3,0))),IF(AND($AD50&lt;&gt;"",$I$24=$AU$12),(INDEX(DATA2!$P$1391:$U$1432,MATCH(Y50,DATA2!$C$1391:$C$1432,0),MATCH($N$34,DATA2!$P$3:$U$3,0))),IF(AND($AD50&lt;&gt;"",$I$24=$AU$13),(INDEX(DATA2!$P$1437:$U$1468,MATCH(Y50,DATA2!$C$1437:$C$1468,0),MATCH($N$34,DATA2!$P$3:$U$3,0))),""))))</f>
        <v/>
      </c>
      <c r="AI50" s="416"/>
      <c r="AJ50" s="399" t="str">
        <f t="shared" si="5"/>
        <v/>
      </c>
      <c r="AK50" s="399"/>
      <c r="AL50" s="399"/>
      <c r="AM50" s="90"/>
      <c r="AN50" s="90"/>
      <c r="AO50" s="13"/>
      <c r="AP50" s="400" t="str">
        <f>IF(CAB!$H$16=$AU$10,INDEX(DATA2!$K$101:$K$166,MATCH(CAB!E37,DATA2!$C$101:$C$166,0)),"")</f>
        <v/>
      </c>
      <c r="AQ50" s="401"/>
      <c r="AR50" s="216">
        <f>IF(CAB!J37&lt;&gt;0,CAB!J37*AP50,0)</f>
        <v>0</v>
      </c>
      <c r="AS50" s="23"/>
      <c r="AU50" s="78"/>
      <c r="AV50" s="87" t="s">
        <v>65</v>
      </c>
      <c r="AW50" s="78"/>
      <c r="AX50" s="78"/>
      <c r="AY50" s="78" t="e">
        <f t="shared" si="3"/>
        <v>#REF!</v>
      </c>
      <c r="AZ50" s="78"/>
      <c r="BA50" s="78"/>
      <c r="BB50" s="1" t="e">
        <f t="shared" si="6"/>
        <v>#VALUE!</v>
      </c>
      <c r="BC50" s="1" t="e">
        <f t="shared" si="8"/>
        <v>#VALUE!</v>
      </c>
      <c r="BD50" s="1" t="e">
        <f t="shared" si="7"/>
        <v>#VALUE!</v>
      </c>
    </row>
    <row r="51" spans="1:56" x14ac:dyDescent="0.2">
      <c r="A51" s="9">
        <v>16</v>
      </c>
      <c r="B51" s="402"/>
      <c r="C51" s="403"/>
      <c r="D51" s="404"/>
      <c r="E51" s="405" t="str">
        <f>IF(AND(B51&lt;&gt;"",$I$24=$AU$10),INDEX(DATA2!$C$326:$C$645,MATCH(B51,DATA2!$E$326:$E$645,0)),IF(AND(B51&lt;&gt;"",$I$24=$AU$11),INDEX(DATA2!$C$6:$C$320,MATCH(B51,DATA2!$E$6:$E$320,0)),IF(AND(B51&lt;&gt;"",$I$24=$AU$12),INDEX(DATA2!$C$648:$C$967,MATCH(B51,DATA2!$E$648:$E$967,0)),IF(AND(B51&lt;&gt;"",$I$24=$AU$13),INDEX(DATA2!$C$971:$C$1287,MATCH(B51,DATA2!$E$971:$E$1287,0)),""))))</f>
        <v/>
      </c>
      <c r="F51" s="406"/>
      <c r="G51" s="406"/>
      <c r="H51" s="406"/>
      <c r="I51" s="407"/>
      <c r="J51" s="101"/>
      <c r="K51" s="111"/>
      <c r="L51" s="111"/>
      <c r="M51" s="400" t="str">
        <f>IF(AND(J51&lt;&gt;"",$I$24=$AU$10),INDEX(DATA2!$O$326:$O$645,MATCH($E51,DATA2!$C$326:$C$645,0)),IF(AND(J51&lt;&gt;"",$I$24=$AU$11),INDEX(DATA2!$O$6:$O$323,MATCH($E51,DATA2!$C$6:$C$323,0)),IF(AND(J51&lt;&gt;"",$I$24=$AU$12),INDEX(DATA2!$O$648:$O$967,MATCH($E51,DATA2!$C$648:$C$967,0)),IF(AND(J51&lt;&gt;"",$I$24=$AU$13),INDEX(DATA2!$O$971:$O$1287,MATCH($E51,DATA2!$C$971:$C$1287,0)),""))))</f>
        <v/>
      </c>
      <c r="N51" s="408"/>
      <c r="O51" s="408"/>
      <c r="P51" s="409" t="str">
        <f>IF(AND($M51&lt;&gt;"",$I$24=$AU$10),(INDEX(DATA2!$P$5:$U$1291,MATCH(E51,DATA2!$C$5:$C$1291,0),MATCH($N$34,DATA2!$P$3:$U$3,0))),IF(AND($M51&lt;&gt;"",$I$24=$AU$11),(INDEX(DATA2!$P$6:$U$1291,MATCH(E51,DATA2!$C$6:$C$1291,0),MATCH($N$34,DATA2!$P$3:$U$3,0))),IF(AND($M51&lt;&gt;"",$I$24=$AU$12),(INDEX(DATA2!$P$5:$U$1291,MATCH(E51,DATA2!$C$5:$C$1291,0),MATCH($N$34,DATA2!$P$3:$U$3,0))),IF(AND($M51&lt;&gt;"",$I$24=$AU$13),(INDEX(DATA2!$P$6:$U$1291,MATCH(E51,DATA2!$C$6:$C$1291,0),MATCH($N$34,DATA2!$P$3:$U$3,0))),""))))</f>
        <v/>
      </c>
      <c r="Q51" s="409" t="str">
        <f>IF(AND($M51&lt;&gt;"",$I$24=$AU$10),(INDEX(DATA2!$P$5:$U$1291,MATCH(G51,DATA2!$C$5:$C$1291,0),MATCH($N$34,DATA2!$P$3:$U$3,0))),IF(AND($M51&lt;&gt;"",$I$24=$AU$11),(INDEX(DATA2!$P$5:$U$1291,MATCH(G51,DATA2!$C$5:$C$1291,0),MATCH($N$34,DATA2!$P$3:$U$3,0))),IF(AND($M51&lt;&gt;"",$I$24=$AU$12),(INDEX(DATA2!$P$5:$U$1291,MATCH(G51,DATA2!$C$5:$C$1291,0),MATCH($N$34,DATA2!$P$3:$U$3,0))),"")))</f>
        <v/>
      </c>
      <c r="R51" s="399" t="str">
        <f t="shared" si="4"/>
        <v/>
      </c>
      <c r="S51" s="399" t="str">
        <f t="shared" si="2"/>
        <v/>
      </c>
      <c r="T51" s="399" t="str">
        <f t="shared" si="2"/>
        <v/>
      </c>
      <c r="U51" s="19">
        <v>16</v>
      </c>
      <c r="V51" s="410"/>
      <c r="W51" s="411"/>
      <c r="X51" s="412"/>
      <c r="Y51" s="405" t="str">
        <f>IF(AND(V51&lt;&gt;"",$I$24=$AU$10),INDEX(DATA2!$C$1343:$C$1385,MATCH(V51,DATA2!$E$1343:$E$1385,0)),IF(AND(V51&lt;&gt;"",$I$24=$AU$11),INDEX(DATA2!$C$1294:$C$1336,MATCH(V51,DATA2!$E$1294:$E$1336,0)),IF(AND(V51&lt;&gt;"",$I$24=$AU$12),INDEX(DATA2!$C$1391:$C$1432,MATCH(V51,DATA2!$E$1391:$E$1432,0)),IF(AND(V51&lt;&gt;"",$I$24=$AU$13),INDEX(DATA2!$C$1437:$C$1468,MATCH(V51,DATA2!$E$1437:$E$1468,0)),""))))</f>
        <v/>
      </c>
      <c r="Z51" s="406"/>
      <c r="AA51" s="406"/>
      <c r="AB51" s="406"/>
      <c r="AC51" s="407"/>
      <c r="AD51" s="112"/>
      <c r="AE51" s="110"/>
      <c r="AF51" s="422" t="str">
        <f>IF(AND(AD51&lt;&gt;"",$I$24=$AU$10),INDEX(DATA2!$O$1343:$O$1385,MATCH($Y51,DATA2!$B$1343:$B$1385,0)),IF(AND(AD51&lt;&gt;"",$I$24=$AU$11),INDEX(DATA2!$O$1294:$O$1336,MATCH($Y51,DATA2!$B$1294:$B$1336,0)),IF(AND(AD51&lt;&gt;"",$I$24=$AU$12),INDEX(DATA2!$O$1391:$O$1432,MATCH($Y51,DATA2!$B$1391:$B$1432,0)),IF(AND(AD51&lt;&gt;"",$I$24=$AU$13),INDEX(DATA2!$O$1437:$O$1468,MATCH($Y51,DATA2!$B$1437:$B$1468,0)),""))))</f>
        <v/>
      </c>
      <c r="AG51" s="423" t="str">
        <f>IF(AND(AD51&lt;&gt;"",$I$24=$AU$10),INDEX(DATA2!$O$1341:$O$1388,MATCH($V51,DATA2!$B$1341:$B$1388,0)),IF(AND(AD51&lt;&gt;"",$I$24=$AU$11),INDEX(DATA2!$O$1292:$O$1340,MATCH($V51,DATA2!$B$1292:$B$1340,0)),IF(AND(AD51&lt;&gt;"",$I$24=$AU$12),INDEX(DATA2!$O$1389:$O$1596,MATCH($V51,DATA2!$B$1389:$B$1596,0)),"")))</f>
        <v/>
      </c>
      <c r="AH51" s="415" t="str">
        <f>IF(AND($AD51&lt;&gt;"",$I$24=$AU$10),(INDEX(DATA2!$P$1343:$U$1385,MATCH(Y51,DATA2!$C$1343:$C$1385,0),MATCH($N$34,DATA2!$P$3:$U$3,0))),IF(AND($AD51&lt;&gt;"",$I$24=$AU$11),(INDEX(DATA2!$P$1294:$U$1336,MATCH(Y51,DATA2!$C$1294:$C$1336,0),MATCH($N$34,DATA2!$P$3:$U$3,0))),IF(AND($AD51&lt;&gt;"",$I$24=$AU$12),(INDEX(DATA2!$P$1391:$U$1432,MATCH(Y51,DATA2!$C$1391:$C$1432,0),MATCH($N$34,DATA2!$P$3:$U$3,0))),IF(AND($AD51&lt;&gt;"",$I$24=$AU$13),(INDEX(DATA2!$P$1437:$U$1468,MATCH(Y51,DATA2!$C$1437:$C$1468,0),MATCH($N$34,DATA2!$P$3:$U$3,0))),""))))</f>
        <v/>
      </c>
      <c r="AI51" s="416"/>
      <c r="AJ51" s="399" t="str">
        <f t="shared" si="5"/>
        <v/>
      </c>
      <c r="AK51" s="399"/>
      <c r="AL51" s="399"/>
      <c r="AM51" s="90"/>
      <c r="AN51" s="90"/>
      <c r="AO51" s="13"/>
      <c r="AP51" s="400" t="str">
        <f>IF(CAB!$H$16=$AU$10,INDEX(DATA2!$K$101:$K$166,MATCH(CAB!E38,DATA2!$C$101:$C$166,0)),"")</f>
        <v/>
      </c>
      <c r="AQ51" s="401"/>
      <c r="AR51" s="216">
        <f>IF(CAB!J38&lt;&gt;0,CAB!J38*AP51,0)</f>
        <v>0</v>
      </c>
      <c r="AS51" s="23"/>
      <c r="AU51" s="78"/>
      <c r="AV51" s="87" t="s">
        <v>21</v>
      </c>
      <c r="AW51" s="78"/>
      <c r="AX51" s="78"/>
      <c r="AY51" s="78" t="e">
        <f t="shared" si="3"/>
        <v>#REF!</v>
      </c>
      <c r="AZ51" s="78"/>
      <c r="BA51" s="78"/>
      <c r="BB51" s="1" t="e">
        <f t="shared" si="6"/>
        <v>#VALUE!</v>
      </c>
      <c r="BC51" s="1" t="e">
        <f t="shared" si="8"/>
        <v>#VALUE!</v>
      </c>
      <c r="BD51" s="1" t="e">
        <f t="shared" si="7"/>
        <v>#VALUE!</v>
      </c>
    </row>
    <row r="52" spans="1:56" x14ac:dyDescent="0.2">
      <c r="A52" s="9">
        <v>17</v>
      </c>
      <c r="B52" s="402"/>
      <c r="C52" s="403"/>
      <c r="D52" s="404"/>
      <c r="E52" s="405" t="str">
        <f>IF(AND(B52&lt;&gt;"",$I$24=$AU$10),INDEX(DATA2!$C$326:$C$645,MATCH(B52,DATA2!$E$326:$E$645,0)),IF(AND(B52&lt;&gt;"",$I$24=$AU$11),INDEX(DATA2!$C$6:$C$320,MATCH(B52,DATA2!$E$6:$E$320,0)),IF(AND(B52&lt;&gt;"",$I$24=$AU$12),INDEX(DATA2!$C$648:$C$967,MATCH(B52,DATA2!$E$648:$E$967,0)),IF(AND(B52&lt;&gt;"",$I$24=$AU$13),INDEX(DATA2!$C$971:$C$1287,MATCH(B52,DATA2!$E$971:$E$1287,0)),""))))</f>
        <v/>
      </c>
      <c r="F52" s="406"/>
      <c r="G52" s="406"/>
      <c r="H52" s="406"/>
      <c r="I52" s="407"/>
      <c r="J52" s="101"/>
      <c r="K52" s="111"/>
      <c r="L52" s="111"/>
      <c r="M52" s="400" t="str">
        <f>IF(AND(J52&lt;&gt;"",$I$24=$AU$10),INDEX(DATA2!$O$326:$O$645,MATCH($E52,DATA2!$C$326:$C$645,0)),IF(AND(J52&lt;&gt;"",$I$24=$AU$11),INDEX(DATA2!$O$6:$O$323,MATCH($E52,DATA2!$C$6:$C$323,0)),IF(AND(J52&lt;&gt;"",$I$24=$AU$12),INDEX(DATA2!$O$648:$O$967,MATCH($E52,DATA2!$C$648:$C$967,0)),IF(AND(J52&lt;&gt;"",$I$24=$AU$13),INDEX(DATA2!$O$971:$O$1287,MATCH($E52,DATA2!$C$971:$C$1287,0)),""))))</f>
        <v/>
      </c>
      <c r="N52" s="408"/>
      <c r="O52" s="408"/>
      <c r="P52" s="409" t="str">
        <f>IF(AND($M52&lt;&gt;"",$I$24=$AU$10),(INDEX(DATA2!$P$5:$U$1291,MATCH(E52,DATA2!$C$5:$C$1291,0),MATCH($N$34,DATA2!$P$3:$U$3,0))),IF(AND($M52&lt;&gt;"",$I$24=$AU$11),(INDEX(DATA2!$P$6:$U$1291,MATCH(E52,DATA2!$C$6:$C$1291,0),MATCH($N$34,DATA2!$P$3:$U$3,0))),IF(AND($M52&lt;&gt;"",$I$24=$AU$12),(INDEX(DATA2!$P$5:$U$1291,MATCH(E52,DATA2!$C$5:$C$1291,0),MATCH($N$34,DATA2!$P$3:$U$3,0))),IF(AND($M52&lt;&gt;"",$I$24=$AU$13),(INDEX(DATA2!$P$6:$U$1291,MATCH(E52,DATA2!$C$6:$C$1291,0),MATCH($N$34,DATA2!$P$3:$U$3,0))),""))))</f>
        <v/>
      </c>
      <c r="Q52" s="409" t="str">
        <f>IF(AND($M52&lt;&gt;"",$I$24=$AU$10),(INDEX(DATA2!$P$5:$U$1291,MATCH(G52,DATA2!$C$5:$C$1291,0),MATCH($N$34,DATA2!$P$3:$U$3,0))),IF(AND($M52&lt;&gt;"",$I$24=$AU$11),(INDEX(DATA2!$P$5:$U$1291,MATCH(G52,DATA2!$C$5:$C$1291,0),MATCH($N$34,DATA2!$P$3:$U$3,0))),IF(AND($M52&lt;&gt;"",$I$24=$AU$12),(INDEX(DATA2!$P$5:$U$1291,MATCH(G52,DATA2!$C$5:$C$1291,0),MATCH($N$34,DATA2!$P$3:$U$3,0))),"")))</f>
        <v/>
      </c>
      <c r="R52" s="399" t="str">
        <f t="shared" si="4"/>
        <v/>
      </c>
      <c r="S52" s="399" t="str">
        <f t="shared" ref="S52:T65" si="9">IF($M52&lt;&gt;"",(($J52*$O52)),"")</f>
        <v/>
      </c>
      <c r="T52" s="399" t="str">
        <f t="shared" si="9"/>
        <v/>
      </c>
      <c r="U52" s="19">
        <v>17</v>
      </c>
      <c r="V52" s="410"/>
      <c r="W52" s="411"/>
      <c r="X52" s="412"/>
      <c r="Y52" s="405" t="str">
        <f>IF(AND(V52&lt;&gt;"",$I$24=$AU$10),INDEX(DATA2!$C$1343:$C$1385,MATCH(V52,DATA2!$E$1343:$E$1385,0)),IF(AND(V52&lt;&gt;"",$I$24=$AU$11),INDEX(DATA2!$C$1294:$C$1336,MATCH(V52,DATA2!$E$1294:$E$1336,0)),IF(AND(V52&lt;&gt;"",$I$24=$AU$12),INDEX(DATA2!$C$1391:$C$1432,MATCH(V52,DATA2!$E$1391:$E$1432,0)),IF(AND(V52&lt;&gt;"",$I$24=$AU$13),INDEX(DATA2!$C$1437:$C$1468,MATCH(V52,DATA2!$E$1437:$E$1468,0)),""))))</f>
        <v/>
      </c>
      <c r="Z52" s="406"/>
      <c r="AA52" s="406"/>
      <c r="AB52" s="406"/>
      <c r="AC52" s="407"/>
      <c r="AD52" s="112"/>
      <c r="AE52" s="110"/>
      <c r="AF52" s="422" t="str">
        <f>IF(AND(AD52&lt;&gt;"",$I$24=$AU$10),INDEX(DATA2!$O$1343:$O$1385,MATCH($Y52,DATA2!$B$1343:$B$1385,0)),IF(AND(AD52&lt;&gt;"",$I$24=$AU$11),INDEX(DATA2!$O$1294:$O$1336,MATCH($Y52,DATA2!$B$1294:$B$1336,0)),IF(AND(AD52&lt;&gt;"",$I$24=$AU$12),INDEX(DATA2!$O$1391:$O$1432,MATCH($Y52,DATA2!$B$1391:$B$1432,0)),IF(AND(AD52&lt;&gt;"",$I$24=$AU$13),INDEX(DATA2!$O$1437:$O$1468,MATCH($Y52,DATA2!$B$1437:$B$1468,0)),""))))</f>
        <v/>
      </c>
      <c r="AG52" s="423" t="str">
        <f>IF(AND(AD52&lt;&gt;"",$I$24=$AU$10),INDEX(DATA2!$O$1341:$O$1388,MATCH($V52,DATA2!$B$1341:$B$1388,0)),IF(AND(AD52&lt;&gt;"",$I$24=$AU$11),INDEX(DATA2!$O$1292:$O$1340,MATCH($V52,DATA2!$B$1292:$B$1340,0)),IF(AND(AD52&lt;&gt;"",$I$24=$AU$12),INDEX(DATA2!$O$1389:$O$1596,MATCH($V52,DATA2!$B$1389:$B$1596,0)),"")))</f>
        <v/>
      </c>
      <c r="AH52" s="415" t="str">
        <f>IF(AND($AD52&lt;&gt;"",$I$24=$AU$10),(INDEX(DATA2!$P$1343:$U$1385,MATCH(Y52,DATA2!$C$1343:$C$1385,0),MATCH($N$34,DATA2!$P$3:$U$3,0))),IF(AND($AD52&lt;&gt;"",$I$24=$AU$11),(INDEX(DATA2!$P$1294:$U$1336,MATCH(Y52,DATA2!$C$1294:$C$1336,0),MATCH($N$34,DATA2!$P$3:$U$3,0))),IF(AND($AD52&lt;&gt;"",$I$24=$AU$12),(INDEX(DATA2!$P$1391:$U$1432,MATCH(Y52,DATA2!$C$1391:$C$1432,0),MATCH($N$34,DATA2!$P$3:$U$3,0))),IF(AND($AD52&lt;&gt;"",$I$24=$AU$13),(INDEX(DATA2!$P$1437:$U$1468,MATCH(Y52,DATA2!$C$1437:$C$1468,0),MATCH($N$34,DATA2!$P$3:$U$3,0))),""))))</f>
        <v/>
      </c>
      <c r="AI52" s="416"/>
      <c r="AJ52" s="399" t="str">
        <f t="shared" si="5"/>
        <v/>
      </c>
      <c r="AK52" s="399"/>
      <c r="AL52" s="399"/>
      <c r="AM52" s="90"/>
      <c r="AN52" s="90"/>
      <c r="AO52" s="13"/>
      <c r="AP52" s="400" t="str">
        <f>IF(CAB!$H$16=$AU$10,INDEX(DATA2!$K$101:$K$166,MATCH(CAB!E39,DATA2!$C$101:$C$166,0)),"")</f>
        <v/>
      </c>
      <c r="AQ52" s="401"/>
      <c r="AR52" s="216">
        <f>IF(CAB!J39&lt;&gt;0,CAB!J39*AP52,0)</f>
        <v>0</v>
      </c>
      <c r="AS52" s="23"/>
      <c r="AU52" s="78"/>
      <c r="AV52" s="87" t="s">
        <v>93</v>
      </c>
      <c r="AW52" s="78"/>
      <c r="AX52" s="78"/>
      <c r="AY52" s="78" t="e">
        <f t="shared" si="3"/>
        <v>#REF!</v>
      </c>
      <c r="AZ52" s="78"/>
      <c r="BA52" s="78"/>
      <c r="BB52" s="1" t="e">
        <f t="shared" si="6"/>
        <v>#VALUE!</v>
      </c>
      <c r="BC52" s="1" t="e">
        <f t="shared" si="8"/>
        <v>#VALUE!</v>
      </c>
      <c r="BD52" s="1" t="e">
        <f t="shared" si="7"/>
        <v>#VALUE!</v>
      </c>
    </row>
    <row r="53" spans="1:56" x14ac:dyDescent="0.2">
      <c r="A53" s="9">
        <v>18</v>
      </c>
      <c r="B53" s="402"/>
      <c r="C53" s="403"/>
      <c r="D53" s="404"/>
      <c r="E53" s="405" t="str">
        <f>IF(AND(B53&lt;&gt;"",$I$24=$AU$10),INDEX(DATA2!$C$326:$C$645,MATCH(B53,DATA2!$E$326:$E$645,0)),IF(AND(B53&lt;&gt;"",$I$24=$AU$11),INDEX(DATA2!$C$6:$C$320,MATCH(B53,DATA2!$E$6:$E$320,0)),IF(AND(B53&lt;&gt;"",$I$24=$AU$12),INDEX(DATA2!$C$648:$C$967,MATCH(B53,DATA2!$E$648:$E$967,0)),IF(AND(B53&lt;&gt;"",$I$24=$AU$13),INDEX(DATA2!$C$971:$C$1287,MATCH(B53,DATA2!$E$971:$E$1287,0)),""))))</f>
        <v/>
      </c>
      <c r="F53" s="406"/>
      <c r="G53" s="406"/>
      <c r="H53" s="406"/>
      <c r="I53" s="407"/>
      <c r="J53" s="101"/>
      <c r="K53" s="111"/>
      <c r="L53" s="111"/>
      <c r="M53" s="400" t="str">
        <f>IF(AND(J53&lt;&gt;"",$I$24=$AU$10),INDEX(DATA2!$O$326:$O$645,MATCH($E53,DATA2!$C$326:$C$645,0)),IF(AND(J53&lt;&gt;"",$I$24=$AU$11),INDEX(DATA2!$O$6:$O$323,MATCH($E53,DATA2!$C$6:$C$323,0)),IF(AND(J53&lt;&gt;"",$I$24=$AU$12),INDEX(DATA2!$O$648:$O$967,MATCH($E53,DATA2!$C$648:$C$967,0)),IF(AND(J53&lt;&gt;"",$I$24=$AU$13),INDEX(DATA2!$O$971:$O$1287,MATCH($E53,DATA2!$C$971:$C$1287,0)),""))))</f>
        <v/>
      </c>
      <c r="N53" s="408"/>
      <c r="O53" s="408"/>
      <c r="P53" s="409" t="str">
        <f>IF(AND($M53&lt;&gt;"",$I$24=$AU$10),(INDEX(DATA2!$P$5:$U$1291,MATCH(E53,DATA2!$C$5:$C$1291,0),MATCH($N$34,DATA2!$P$3:$U$3,0))),IF(AND($M53&lt;&gt;"",$I$24=$AU$11),(INDEX(DATA2!$P$6:$U$1291,MATCH(E53,DATA2!$C$6:$C$1291,0),MATCH($N$34,DATA2!$P$3:$U$3,0))),IF(AND($M53&lt;&gt;"",$I$24=$AU$12),(INDEX(DATA2!$P$5:$U$1291,MATCH(E53,DATA2!$C$5:$C$1291,0),MATCH($N$34,DATA2!$P$3:$U$3,0))),IF(AND($M53&lt;&gt;"",$I$24=$AU$13),(INDEX(DATA2!$P$6:$U$1291,MATCH(E53,DATA2!$C$6:$C$1291,0),MATCH($N$34,DATA2!$P$3:$U$3,0))),""))))</f>
        <v/>
      </c>
      <c r="Q53" s="409" t="str">
        <f>IF(AND($M53&lt;&gt;"",$I$24=$AU$10),(INDEX(DATA2!$P$5:$U$1291,MATCH(G53,DATA2!$C$5:$C$1291,0),MATCH($N$34,DATA2!$P$3:$U$3,0))),IF(AND($M53&lt;&gt;"",$I$24=$AU$11),(INDEX(DATA2!$P$5:$U$1291,MATCH(G53,DATA2!$C$5:$C$1291,0),MATCH($N$34,DATA2!$P$3:$U$3,0))),IF(AND($M53&lt;&gt;"",$I$24=$AU$12),(INDEX(DATA2!$P$5:$U$1291,MATCH(G53,DATA2!$C$5:$C$1291,0),MATCH($N$34,DATA2!$P$3:$U$3,0))),"")))</f>
        <v/>
      </c>
      <c r="R53" s="399" t="str">
        <f t="shared" si="4"/>
        <v/>
      </c>
      <c r="S53" s="399" t="str">
        <f t="shared" si="9"/>
        <v/>
      </c>
      <c r="T53" s="399" t="str">
        <f t="shared" si="9"/>
        <v/>
      </c>
      <c r="U53" s="19"/>
      <c r="V53" s="20"/>
      <c r="W53" s="13"/>
      <c r="X53" s="13"/>
      <c r="Y53" s="13"/>
      <c r="Z53" s="13"/>
      <c r="AA53" s="421">
        <f>SUM(AA36:AA52)</f>
        <v>0</v>
      </c>
      <c r="AB53" s="421"/>
      <c r="AC53" s="13"/>
      <c r="AD53" s="213">
        <f>SUM(AD36:AD52)</f>
        <v>0</v>
      </c>
      <c r="AE53" s="13"/>
      <c r="AF53" s="13"/>
      <c r="AG53" s="13"/>
      <c r="AH53" s="13"/>
      <c r="AI53" s="13"/>
      <c r="AJ53" s="13"/>
      <c r="AK53" s="13"/>
      <c r="AL53" s="13"/>
      <c r="AM53" s="90"/>
      <c r="AN53" s="90"/>
      <c r="AO53" s="13"/>
      <c r="AP53" s="400" t="str">
        <f>IF(CAB!$H$16=$AU$10,INDEX(DATA2!$K$101:$K$166,MATCH(CAB!E40,DATA2!$C$101:$C$166,0)),"")</f>
        <v/>
      </c>
      <c r="AQ53" s="401"/>
      <c r="AR53" s="216">
        <f>IF(CAB!J40&lt;&gt;0,CAB!J40*AP53,0)</f>
        <v>0</v>
      </c>
      <c r="AS53" s="23"/>
      <c r="AV53" s="93"/>
    </row>
    <row r="54" spans="1:56" x14ac:dyDescent="0.2">
      <c r="A54" s="9">
        <v>19</v>
      </c>
      <c r="B54" s="402"/>
      <c r="C54" s="403"/>
      <c r="D54" s="404"/>
      <c r="E54" s="405" t="str">
        <f>IF(AND(B54&lt;&gt;"",$I$24=$AU$10),INDEX(DATA2!$C$326:$C$645,MATCH(B54,DATA2!$E$326:$E$645,0)),IF(AND(B54&lt;&gt;"",$I$24=$AU$11),INDEX(DATA2!$C$6:$C$320,MATCH(B54,DATA2!$E$6:$E$320,0)),IF(AND(B54&lt;&gt;"",$I$24=$AU$12),INDEX(DATA2!$C$648:$C$967,MATCH(B54,DATA2!$E$648:$E$967,0)),IF(AND(B54&lt;&gt;"",$I$24=$AU$13),INDEX(DATA2!$C$971:$C$1287,MATCH(B54,DATA2!$E$971:$E$1287,0)),""))))</f>
        <v/>
      </c>
      <c r="F54" s="406"/>
      <c r="G54" s="406"/>
      <c r="H54" s="406"/>
      <c r="I54" s="407"/>
      <c r="J54" s="101"/>
      <c r="K54" s="111"/>
      <c r="L54" s="111"/>
      <c r="M54" s="400" t="str">
        <f>IF(AND(J54&lt;&gt;"",$I$24=$AU$10),INDEX(DATA2!$O$326:$O$645,MATCH($E54,DATA2!$C$326:$C$645,0)),IF(AND(J54&lt;&gt;"",$I$24=$AU$11),INDEX(DATA2!$O$6:$O$323,MATCH($E54,DATA2!$C$6:$C$323,0)),IF(AND(J54&lt;&gt;"",$I$24=$AU$12),INDEX(DATA2!$O$648:$O$967,MATCH($E54,DATA2!$C$648:$C$967,0)),IF(AND(J54&lt;&gt;"",$I$24=$AU$13),INDEX(DATA2!$O$971:$O$1287,MATCH($E54,DATA2!$C$971:$C$1287,0)),""))))</f>
        <v/>
      </c>
      <c r="N54" s="408"/>
      <c r="O54" s="408"/>
      <c r="P54" s="409" t="str">
        <f>IF(AND($M54&lt;&gt;"",$I$24=$AU$10),(INDEX(DATA2!$P$5:$U$1291,MATCH(E54,DATA2!$C$5:$C$1291,0),MATCH($N$34,DATA2!$P$3:$U$3,0))),IF(AND($M54&lt;&gt;"",$I$24=$AU$11),(INDEX(DATA2!$P$6:$U$1291,MATCH(E54,DATA2!$C$6:$C$1291,0),MATCH($N$34,DATA2!$P$3:$U$3,0))),IF(AND($M54&lt;&gt;"",$I$24=$AU$12),(INDEX(DATA2!$P$5:$U$1291,MATCH(E54,DATA2!$C$5:$C$1291,0),MATCH($N$34,DATA2!$P$3:$U$3,0))),IF(AND($M54&lt;&gt;"",$I$24=$AU$13),(INDEX(DATA2!$P$6:$U$1291,MATCH(E54,DATA2!$C$6:$C$1291,0),MATCH($N$34,DATA2!$P$3:$U$3,0))),""))))</f>
        <v/>
      </c>
      <c r="Q54" s="409" t="str">
        <f>IF(AND($M54&lt;&gt;"",$I$24=$AU$10),(INDEX(DATA2!$P$5:$U$1291,MATCH(G54,DATA2!$C$5:$C$1291,0),MATCH($N$34,DATA2!$P$3:$U$3,0))),IF(AND($M54&lt;&gt;"",$I$24=$AU$11),(INDEX(DATA2!$P$5:$U$1291,MATCH(G54,DATA2!$C$5:$C$1291,0),MATCH($N$34,DATA2!$P$3:$U$3,0))),IF(AND($M54&lt;&gt;"",$I$24=$AU$12),(INDEX(DATA2!$P$5:$U$1291,MATCH(G54,DATA2!$C$5:$C$1291,0),MATCH($N$34,DATA2!$P$3:$U$3,0))),"")))</f>
        <v/>
      </c>
      <c r="R54" s="399" t="str">
        <f t="shared" si="4"/>
        <v/>
      </c>
      <c r="S54" s="399" t="str">
        <f t="shared" si="9"/>
        <v/>
      </c>
      <c r="T54" s="399" t="str">
        <f t="shared" si="9"/>
        <v/>
      </c>
      <c r="U54" s="19"/>
      <c r="V54" s="109" t="s">
        <v>11</v>
      </c>
      <c r="W54" s="109"/>
      <c r="X54" s="109"/>
      <c r="Y54" s="109"/>
      <c r="Z54" s="109"/>
      <c r="AA54" s="109"/>
      <c r="AB54" s="109"/>
      <c r="AC54" s="109"/>
      <c r="AD54" s="417" t="s">
        <v>161</v>
      </c>
      <c r="AE54" s="109"/>
      <c r="AF54" s="109"/>
      <c r="AG54" s="109"/>
      <c r="AH54" s="109"/>
      <c r="AI54" s="109"/>
      <c r="AJ54" s="109"/>
      <c r="AK54" s="109"/>
      <c r="AL54" s="109"/>
      <c r="AM54" s="90"/>
      <c r="AN54" s="90"/>
      <c r="AO54" s="13"/>
      <c r="AP54" s="400" t="str">
        <f>IF(CAB!$H$16=$AU$10,INDEX(DATA2!$K$101:$K$166,MATCH(CAB!E41,DATA2!$C$101:$C$166,0)),"")</f>
        <v/>
      </c>
      <c r="AQ54" s="401"/>
      <c r="AR54" s="216">
        <f>IF(CAB!J41&lt;&gt;0,CAB!J41*AP54,0)</f>
        <v>0</v>
      </c>
      <c r="AS54" s="23"/>
    </row>
    <row r="55" spans="1:56" x14ac:dyDescent="0.2">
      <c r="A55" s="9">
        <v>20</v>
      </c>
      <c r="B55" s="402"/>
      <c r="C55" s="403"/>
      <c r="D55" s="404"/>
      <c r="E55" s="405" t="str">
        <f>IF(AND(B55&lt;&gt;"",$I$24=$AU$10),INDEX(DATA2!$C$326:$C$645,MATCH(B55,DATA2!$E$326:$E$645,0)),IF(AND(B55&lt;&gt;"",$I$24=$AU$11),INDEX(DATA2!$C$6:$C$320,MATCH(B55,DATA2!$E$6:$E$320,0)),IF(AND(B55&lt;&gt;"",$I$24=$AU$12),INDEX(DATA2!$C$648:$C$967,MATCH(B55,DATA2!$E$648:$E$967,0)),IF(AND(B55&lt;&gt;"",$I$24=$AU$13),INDEX(DATA2!$C$971:$C$1287,MATCH(B55,DATA2!$E$971:$E$1287,0)),""))))</f>
        <v/>
      </c>
      <c r="F55" s="406"/>
      <c r="G55" s="406"/>
      <c r="H55" s="406"/>
      <c r="I55" s="407"/>
      <c r="J55" s="101"/>
      <c r="K55" s="111"/>
      <c r="L55" s="111"/>
      <c r="M55" s="400" t="str">
        <f>IF(AND(J55&lt;&gt;"",$I$24=$AU$10),INDEX(DATA2!$O$326:$O$645,MATCH($E55,DATA2!$C$326:$C$645,0)),IF(AND(J55&lt;&gt;"",$I$24=$AU$11),INDEX(DATA2!$O$6:$O$323,MATCH($E55,DATA2!$C$6:$C$323,0)),IF(AND(J55&lt;&gt;"",$I$24=$AU$12),INDEX(DATA2!$O$648:$O$967,MATCH($E55,DATA2!$C$648:$C$967,0)),IF(AND(J55&lt;&gt;"",$I$24=$AU$13),INDEX(DATA2!$O$971:$O$1287,MATCH($E55,DATA2!$C$971:$C$1287,0)),""))))</f>
        <v/>
      </c>
      <c r="N55" s="408"/>
      <c r="O55" s="408"/>
      <c r="P55" s="409" t="str">
        <f>IF(AND($M55&lt;&gt;"",$I$24=$AU$10),(INDEX(DATA2!$P$5:$U$1291,MATCH(E55,DATA2!$C$5:$C$1291,0),MATCH($N$34,DATA2!$P$3:$U$3,0))),IF(AND($M55&lt;&gt;"",$I$24=$AU$11),(INDEX(DATA2!$P$6:$U$1291,MATCH(E55,DATA2!$C$6:$C$1291,0),MATCH($N$34,DATA2!$P$3:$U$3,0))),IF(AND($M55&lt;&gt;"",$I$24=$AU$12),(INDEX(DATA2!$P$5:$U$1291,MATCH(E55,DATA2!$C$5:$C$1291,0),MATCH($N$34,DATA2!$P$3:$U$3,0))),IF(AND($M55&lt;&gt;"",$I$24=$AU$13),(INDEX(DATA2!$P$6:$U$1291,MATCH(E55,DATA2!$C$6:$C$1291,0),MATCH($N$34,DATA2!$P$3:$U$3,0))),""))))</f>
        <v/>
      </c>
      <c r="Q55" s="409" t="str">
        <f>IF(AND($M55&lt;&gt;"",$I$24=$AU$10),(INDEX(DATA2!$P$5:$U$1291,MATCH(G55,DATA2!$C$5:$C$1291,0),MATCH($N$34,DATA2!$P$3:$U$3,0))),IF(AND($M55&lt;&gt;"",$I$24=$AU$11),(INDEX(DATA2!$P$5:$U$1291,MATCH(G55,DATA2!$C$5:$C$1291,0),MATCH($N$34,DATA2!$P$3:$U$3,0))),IF(AND($M55&lt;&gt;"",$I$24=$AU$12),(INDEX(DATA2!$P$5:$U$1291,MATCH(G55,DATA2!$C$5:$C$1291,0),MATCH($N$34,DATA2!$P$3:$U$3,0))),"")))</f>
        <v/>
      </c>
      <c r="R55" s="399" t="str">
        <f t="shared" si="4"/>
        <v/>
      </c>
      <c r="S55" s="399" t="str">
        <f t="shared" si="9"/>
        <v/>
      </c>
      <c r="T55" s="399" t="str">
        <f t="shared" si="9"/>
        <v/>
      </c>
      <c r="U55" s="19"/>
      <c r="V55" s="66" t="s">
        <v>58</v>
      </c>
      <c r="W55" s="62"/>
      <c r="X55" s="63"/>
      <c r="Y55" s="62"/>
      <c r="Z55" s="62"/>
      <c r="AA55" s="62"/>
      <c r="AB55" s="62"/>
      <c r="AC55" s="62"/>
      <c r="AD55" s="418"/>
      <c r="AE55" s="113"/>
      <c r="AF55" s="419" t="s">
        <v>59</v>
      </c>
      <c r="AG55" s="420"/>
      <c r="AH55" s="419" t="s">
        <v>0</v>
      </c>
      <c r="AI55" s="420"/>
      <c r="AJ55" s="419" t="s">
        <v>1</v>
      </c>
      <c r="AK55" s="419"/>
      <c r="AL55" s="419"/>
      <c r="AM55" s="90"/>
      <c r="AN55" s="90"/>
      <c r="AO55" s="13"/>
      <c r="AP55" s="400" t="str">
        <f>IF(CAB!$H$16=$AU$10,INDEX(DATA2!$K$101:$K$166,MATCH(CAB!E42,DATA2!$C$101:$C$166,0)),"")</f>
        <v/>
      </c>
      <c r="AQ55" s="401"/>
      <c r="AR55" s="216">
        <f>IF(CAB!J42&lt;&gt;0,CAB!J42*AP55,0)</f>
        <v>0</v>
      </c>
      <c r="AS55" s="23"/>
    </row>
    <row r="56" spans="1:56" x14ac:dyDescent="0.2">
      <c r="A56" s="9">
        <v>21</v>
      </c>
      <c r="B56" s="402"/>
      <c r="C56" s="403"/>
      <c r="D56" s="404"/>
      <c r="E56" s="405" t="str">
        <f>IF(AND(B56&lt;&gt;"",$I$24=$AU$10),INDEX(DATA2!$C$326:$C$645,MATCH(B56,DATA2!$E$326:$E$645,0)),IF(AND(B56&lt;&gt;"",$I$24=$AU$11),INDEX(DATA2!$C$6:$C$320,MATCH(B56,DATA2!$E$6:$E$320,0)),IF(AND(B56&lt;&gt;"",$I$24=$AU$12),INDEX(DATA2!$C$648:$C$967,MATCH(B56,DATA2!$E$648:$E$967,0)),IF(AND(B56&lt;&gt;"",$I$24=$AU$13),INDEX(DATA2!$C$971:$C$1287,MATCH(B56,DATA2!$E$971:$E$1287,0)),""))))</f>
        <v/>
      </c>
      <c r="F56" s="406"/>
      <c r="G56" s="406"/>
      <c r="H56" s="406"/>
      <c r="I56" s="407"/>
      <c r="J56" s="101"/>
      <c r="K56" s="111"/>
      <c r="L56" s="111"/>
      <c r="M56" s="400" t="str">
        <f>IF(AND(J56&lt;&gt;"",$I$24=$AU$10),INDEX(DATA2!$O$326:$O$645,MATCH($E56,DATA2!$C$326:$C$645,0)),IF(AND(J56&lt;&gt;"",$I$24=$AU$11),INDEX(DATA2!$O$6:$O$323,MATCH($E56,DATA2!$C$6:$C$323,0)),IF(AND(J56&lt;&gt;"",$I$24=$AU$12),INDEX(DATA2!$O$648:$O$967,MATCH($E56,DATA2!$C$648:$C$967,0)),IF(AND(J56&lt;&gt;"",$I$24=$AU$13),INDEX(DATA2!$O$971:$O$1287,MATCH($E56,DATA2!$C$971:$C$1287,0)),""))))</f>
        <v/>
      </c>
      <c r="N56" s="408"/>
      <c r="O56" s="408"/>
      <c r="P56" s="409" t="str">
        <f>IF(AND($M56&lt;&gt;"",$I$24=$AU$10),(INDEX(DATA2!$P$5:$U$1291,MATCH(E56,DATA2!$C$5:$C$1291,0),MATCH($N$34,DATA2!$P$3:$U$3,0))),IF(AND($M56&lt;&gt;"",$I$24=$AU$11),(INDEX(DATA2!$P$6:$U$1291,MATCH(E56,DATA2!$C$6:$C$1291,0),MATCH($N$34,DATA2!$P$3:$U$3,0))),IF(AND($M56&lt;&gt;"",$I$24=$AU$12),(INDEX(DATA2!$P$5:$U$1291,MATCH(E56,DATA2!$C$5:$C$1291,0),MATCH($N$34,DATA2!$P$3:$U$3,0))),IF(AND($M56&lt;&gt;"",$I$24=$AU$13),(INDEX(DATA2!$P$6:$U$1291,MATCH(E56,DATA2!$C$6:$C$1291,0),MATCH($N$34,DATA2!$P$3:$U$3,0))),""))))</f>
        <v/>
      </c>
      <c r="Q56" s="409" t="str">
        <f>IF(AND($M56&lt;&gt;"",$I$24=$AU$10),(INDEX(DATA2!$P$5:$U$1291,MATCH(G56,DATA2!$C$5:$C$1291,0),MATCH($N$34,DATA2!$P$3:$U$3,0))),IF(AND($M56&lt;&gt;"",$I$24=$AU$11),(INDEX(DATA2!$P$5:$U$1291,MATCH(G56,DATA2!$C$5:$C$1291,0),MATCH($N$34,DATA2!$P$3:$U$3,0))),IF(AND($M56&lt;&gt;"",$I$24=$AU$12),(INDEX(DATA2!$P$5:$U$1291,MATCH(G56,DATA2!$C$5:$C$1291,0),MATCH($N$34,DATA2!$P$3:$U$3,0))),"")))</f>
        <v/>
      </c>
      <c r="R56" s="399" t="str">
        <f t="shared" si="4"/>
        <v/>
      </c>
      <c r="S56" s="399" t="str">
        <f t="shared" si="9"/>
        <v/>
      </c>
      <c r="T56" s="399" t="str">
        <f t="shared" si="9"/>
        <v/>
      </c>
      <c r="U56" s="19">
        <v>1</v>
      </c>
      <c r="V56" s="410"/>
      <c r="W56" s="411"/>
      <c r="X56" s="412"/>
      <c r="Y56" s="405" t="str">
        <f>IF(AND(V56&lt;&gt;"",$I$24=$AU$10),INDEX(DATA2!$C$1472:$C$1593,MATCH(V56,DATA2!$E$1472:$E$1593,0)),IF(AND(V56&lt;&gt;"",$I$24=$AU$11),INDEX(DATA2!$C$1472:$C$1593,MATCH(V56,DATA2!$E$1472:$E$1593,0)),IF(AND(V56&lt;&gt;"",$I$24=$AU$12),INDEX(DATA2!$C$1472:$C$1593,MATCH(V56,DATA2!$E$1472:$E$1593,0)),IF(AND(V56&lt;&gt;"",$I$24=$AU$13),INDEX(DATA2!$C$1472:$C$1593,MATCH(V56,DATA2!$E$1472:$E$1593,0)),""))))</f>
        <v/>
      </c>
      <c r="Z56" s="406"/>
      <c r="AA56" s="406"/>
      <c r="AB56" s="406"/>
      <c r="AC56" s="407"/>
      <c r="AD56" s="112"/>
      <c r="AE56" s="116"/>
      <c r="AF56" s="413"/>
      <c r="AG56" s="414"/>
      <c r="AH56" s="415" t="str">
        <f>IF(AND($AD56&lt;&gt;"",$I$24=$AU$10),(INDEX(DATA2!$P$1472:$U$1593,MATCH(Y56,DATA2!$C$1472:$C$1593,0),MATCH($N$34,DATA2!$P$3:$U$3,0))),IF(AND($AD56&lt;&gt;"",$I$24=$AU$11),(INDEX(DATA2!$P$1472:$U$1593,MATCH(Y56,DATA2!$C$1472:$C$1593,0),MATCH($N$34,DATA2!$P$3:$U$3,0))),IF(AND($AD56&lt;&gt;"",$I$24=$AU$12),(INDEX(DATA2!$P$1472:$U$1593,MATCH(Y56,DATA2!$C$1472:$C$1593,0),MATCH($N$34,DATA2!$P$3:$U$3,0))),IF(AND($AD56&lt;&gt;"",$I$24=$AU$13),(INDEX(DATA2!$P$1472:$U$1593,MATCH(Y56,DATA2!$C$1472:$C$1593,0),MATCH($N$34,DATA2!$P$3:$U$3,0))),""))))</f>
        <v/>
      </c>
      <c r="AI56" s="416"/>
      <c r="AJ56" s="399" t="str">
        <f>IF($AD56&lt;&gt;"",$AD56*$AH56,"")</f>
        <v/>
      </c>
      <c r="AK56" s="399"/>
      <c r="AL56" s="399"/>
      <c r="AM56" s="90"/>
      <c r="AN56" s="90"/>
      <c r="AO56" s="13"/>
      <c r="AP56" s="400" t="str">
        <f>IF(CAB!$H$16=$AU$10,INDEX(DATA2!$K$101:$K$166,MATCH(CAB!E43,DATA2!$C$101:$C$166,0)),"")</f>
        <v/>
      </c>
      <c r="AQ56" s="401"/>
      <c r="AR56" s="216">
        <f>IF(CAB!J43&lt;&gt;0,CAB!J43*AP56,0)</f>
        <v>0</v>
      </c>
      <c r="AS56" s="23"/>
      <c r="BB56" s="1" t="e">
        <f>+J36*M36</f>
        <v>#VALUE!</v>
      </c>
      <c r="BC56" s="1" t="e">
        <f>+BB56</f>
        <v>#VALUE!</v>
      </c>
      <c r="BD56" s="1" t="e">
        <f>+BC56*$G$25</f>
        <v>#VALUE!</v>
      </c>
    </row>
    <row r="57" spans="1:56" x14ac:dyDescent="0.2">
      <c r="A57" s="9">
        <v>22</v>
      </c>
      <c r="B57" s="402"/>
      <c r="C57" s="403"/>
      <c r="D57" s="404"/>
      <c r="E57" s="405" t="str">
        <f>IF(AND(B57&lt;&gt;"",$I$24=$AU$10),INDEX(DATA2!$C$326:$C$645,MATCH(B57,DATA2!$E$326:$E$645,0)),IF(AND(B57&lt;&gt;"",$I$24=$AU$11),INDEX(DATA2!$C$6:$C$320,MATCH(B57,DATA2!$E$6:$E$320,0)),IF(AND(B57&lt;&gt;"",$I$24=$AU$12),INDEX(DATA2!$C$648:$C$967,MATCH(B57,DATA2!$E$648:$E$967,0)),IF(AND(B57&lt;&gt;"",$I$24=$AU$13),INDEX(DATA2!$C$971:$C$1287,MATCH(B57,DATA2!$E$971:$E$1287,0)),""))))</f>
        <v/>
      </c>
      <c r="F57" s="406"/>
      <c r="G57" s="406"/>
      <c r="H57" s="406"/>
      <c r="I57" s="407"/>
      <c r="J57" s="101"/>
      <c r="K57" s="111"/>
      <c r="L57" s="111"/>
      <c r="M57" s="400" t="str">
        <f>IF(AND(J57&lt;&gt;"",$I$24=$AU$10),INDEX(DATA2!$O$326:$O$645,MATCH($E57,DATA2!$C$326:$C$645,0)),IF(AND(J57&lt;&gt;"",$I$24=$AU$11),INDEX(DATA2!$O$6:$O$323,MATCH($E57,DATA2!$C$6:$C$323,0)),IF(AND(J57&lt;&gt;"",$I$24=$AU$12),INDEX(DATA2!$O$648:$O$967,MATCH($E57,DATA2!$C$648:$C$967,0)),IF(AND(J57&lt;&gt;"",$I$24=$AU$13),INDEX(DATA2!$O$971:$O$1287,MATCH($E57,DATA2!$C$971:$C$1287,0)),""))))</f>
        <v/>
      </c>
      <c r="N57" s="408"/>
      <c r="O57" s="408"/>
      <c r="P57" s="409" t="str">
        <f>IF(AND($M57&lt;&gt;"",$I$24=$AU$10),(INDEX(DATA2!$P$5:$U$1291,MATCH(E57,DATA2!$C$5:$C$1291,0),MATCH($N$34,DATA2!$P$3:$U$3,0))),IF(AND($M57&lt;&gt;"",$I$24=$AU$11),(INDEX(DATA2!$P$6:$U$1291,MATCH(E57,DATA2!$C$6:$C$1291,0),MATCH($N$34,DATA2!$P$3:$U$3,0))),IF(AND($M57&lt;&gt;"",$I$24=$AU$12),(INDEX(DATA2!$P$5:$U$1291,MATCH(E57,DATA2!$C$5:$C$1291,0),MATCH($N$34,DATA2!$P$3:$U$3,0))),IF(AND($M57&lt;&gt;"",$I$24=$AU$13),(INDEX(DATA2!$P$6:$U$1291,MATCH(E57,DATA2!$C$6:$C$1291,0),MATCH($N$34,DATA2!$P$3:$U$3,0))),""))))</f>
        <v/>
      </c>
      <c r="Q57" s="409" t="str">
        <f>IF(AND($M57&lt;&gt;"",$I$24=$AU$10),(INDEX(DATA2!$P$5:$U$1291,MATCH(G57,DATA2!$C$5:$C$1291,0),MATCH($N$34,DATA2!$P$3:$U$3,0))),IF(AND($M57&lt;&gt;"",$I$24=$AU$11),(INDEX(DATA2!$P$5:$U$1291,MATCH(G57,DATA2!$C$5:$C$1291,0),MATCH($N$34,DATA2!$P$3:$U$3,0))),IF(AND($M57&lt;&gt;"",$I$24=$AU$12),(INDEX(DATA2!$P$5:$U$1291,MATCH(G57,DATA2!$C$5:$C$1291,0),MATCH($N$34,DATA2!$P$3:$U$3,0))),"")))</f>
        <v/>
      </c>
      <c r="R57" s="399" t="str">
        <f t="shared" si="4"/>
        <v/>
      </c>
      <c r="S57" s="399" t="str">
        <f t="shared" si="9"/>
        <v/>
      </c>
      <c r="T57" s="399" t="str">
        <f t="shared" si="9"/>
        <v/>
      </c>
      <c r="U57" s="19">
        <v>2</v>
      </c>
      <c r="V57" s="410"/>
      <c r="W57" s="411"/>
      <c r="X57" s="412"/>
      <c r="Y57" s="405" t="str">
        <f>IF(AND(V57&lt;&gt;"",$I$24=$AU$10),INDEX(DATA2!$C$1472:$C$1593,MATCH(V57,DATA2!$E$1472:$E$1593,0)),IF(AND(V57&lt;&gt;"",$I$24=$AU$11),INDEX(DATA2!$C$1472:$C$1593,MATCH(V57,DATA2!$E$1472:$E$1593,0)),IF(AND(V57&lt;&gt;"",$I$24=$AU$12),INDEX(DATA2!$C$1472:$C$1593,MATCH(V57,DATA2!$E$1472:$E$1593,0)),IF(AND(V57&lt;&gt;"",$I$24=$AU$13),INDEX(DATA2!$C$1472:$C$1593,MATCH(V57,DATA2!$E$1472:$E$1593,0)),""))))</f>
        <v/>
      </c>
      <c r="Z57" s="406"/>
      <c r="AA57" s="406"/>
      <c r="AB57" s="406"/>
      <c r="AC57" s="407"/>
      <c r="AD57" s="112"/>
      <c r="AE57" s="116"/>
      <c r="AF57" s="413"/>
      <c r="AG57" s="414"/>
      <c r="AH57" s="415" t="str">
        <f>IF(AND($AD57&lt;&gt;"",$I$24=$AU$10),(INDEX(DATA2!$P$1472:$U$1593,MATCH(Y57,DATA2!$C$1472:$C$1593,0),MATCH($N$34,DATA2!$P$3:$U$3,0))),IF(AND($AD57&lt;&gt;"",$I$24=$AU$11),(INDEX(DATA2!$P$1472:$U$1593,MATCH(Y57,DATA2!$C$1472:$C$1593,0),MATCH($N$34,DATA2!$P$3:$U$3,0))),IF(AND($AD57&lt;&gt;"",$I$24=$AU$12),(INDEX(DATA2!$P$1472:$U$1593,MATCH(Y57,DATA2!$C$1472:$C$1593,0),MATCH($N$34,DATA2!$P$3:$U$3,0))),IF(AND($AD57&lt;&gt;"",$I$24=$AU$13),(INDEX(DATA2!$P$1472:$U$1593,MATCH(Y57,DATA2!$C$1472:$C$1593,0),MATCH($N$34,DATA2!$P$3:$U$3,0))),""))))</f>
        <v/>
      </c>
      <c r="AI57" s="416"/>
      <c r="AJ57" s="399" t="str">
        <f t="shared" ref="AJ57:AJ65" si="10">IF($AD57&lt;&gt;"",$AD57*$AH57,"")</f>
        <v/>
      </c>
      <c r="AK57" s="399"/>
      <c r="AL57" s="399"/>
      <c r="AM57" s="90"/>
      <c r="AN57" s="90"/>
      <c r="AO57" s="13"/>
      <c r="AP57" s="400" t="str">
        <f>IF(CAB!$H$16=$AU$10,INDEX(DATA2!$K$101:$K$166,MATCH(CAB!E44,DATA2!$C$101:$C$166,0)),"")</f>
        <v/>
      </c>
      <c r="AQ57" s="401"/>
      <c r="AR57" s="216">
        <f>IF(CAB!J44&lt;&gt;0,CAB!J44*AP57,0)</f>
        <v>0</v>
      </c>
      <c r="AS57" s="23"/>
      <c r="BB57" s="1" t="e">
        <f t="shared" ref="BB57:BB85" si="11">+J37*M37</f>
        <v>#VALUE!</v>
      </c>
      <c r="BC57" s="1" t="e">
        <f>+BC56+BB57</f>
        <v>#VALUE!</v>
      </c>
      <c r="BD57" s="1" t="e">
        <f t="shared" ref="BD57:BD85" si="12">+BC57*$G$25</f>
        <v>#VALUE!</v>
      </c>
    </row>
    <row r="58" spans="1:56" x14ac:dyDescent="0.2">
      <c r="A58" s="9">
        <v>23</v>
      </c>
      <c r="B58" s="402"/>
      <c r="C58" s="403"/>
      <c r="D58" s="404"/>
      <c r="E58" s="405" t="str">
        <f>IF(AND(B58&lt;&gt;"",$I$24=$AU$10),INDEX(DATA2!$C$326:$C$645,MATCH(B58,DATA2!$E$326:$E$645,0)),IF(AND(B58&lt;&gt;"",$I$24=$AU$11),INDEX(DATA2!$C$6:$C$320,MATCH(B58,DATA2!$E$6:$E$320,0)),IF(AND(B58&lt;&gt;"",$I$24=$AU$12),INDEX(DATA2!$C$648:$C$967,MATCH(B58,DATA2!$E$648:$E$967,0)),IF(AND(B58&lt;&gt;"",$I$24=$AU$13),INDEX(DATA2!$C$971:$C$1287,MATCH(B58,DATA2!$E$971:$E$1287,0)),""))))</f>
        <v/>
      </c>
      <c r="F58" s="406"/>
      <c r="G58" s="406"/>
      <c r="H58" s="406"/>
      <c r="I58" s="407"/>
      <c r="J58" s="101"/>
      <c r="K58" s="111"/>
      <c r="L58" s="111"/>
      <c r="M58" s="400" t="str">
        <f>IF(AND(J58&lt;&gt;"",$I$24=$AU$10),INDEX(DATA2!$O$326:$O$645,MATCH($E58,DATA2!$C$326:$C$645,0)),IF(AND(J58&lt;&gt;"",$I$24=$AU$11),INDEX(DATA2!$O$6:$O$323,MATCH($E58,DATA2!$C$6:$C$323,0)),IF(AND(J58&lt;&gt;"",$I$24=$AU$12),INDEX(DATA2!$O$648:$O$967,MATCH($E58,DATA2!$C$648:$C$967,0)),IF(AND(J58&lt;&gt;"",$I$24=$AU$13),INDEX(DATA2!$O$971:$O$1287,MATCH($E58,DATA2!$C$971:$C$1287,0)),""))))</f>
        <v/>
      </c>
      <c r="N58" s="408"/>
      <c r="O58" s="408"/>
      <c r="P58" s="409" t="str">
        <f>IF(AND($M58&lt;&gt;"",$I$24=$AU$10),(INDEX(DATA2!$P$5:$U$1291,MATCH(E58,DATA2!$C$5:$C$1291,0),MATCH($N$34,DATA2!$P$3:$U$3,0))),IF(AND($M58&lt;&gt;"",$I$24=$AU$11),(INDEX(DATA2!$P$6:$U$1291,MATCH(E58,DATA2!$C$6:$C$1291,0),MATCH($N$34,DATA2!$P$3:$U$3,0))),IF(AND($M58&lt;&gt;"",$I$24=$AU$12),(INDEX(DATA2!$P$5:$U$1291,MATCH(E58,DATA2!$C$5:$C$1291,0),MATCH($N$34,DATA2!$P$3:$U$3,0))),IF(AND($M58&lt;&gt;"",$I$24=$AU$13),(INDEX(DATA2!$P$6:$U$1291,MATCH(E58,DATA2!$C$6:$C$1291,0),MATCH($N$34,DATA2!$P$3:$U$3,0))),""))))</f>
        <v/>
      </c>
      <c r="Q58" s="409" t="str">
        <f>IF(AND($M58&lt;&gt;"",$I$24=$AU$10),(INDEX(DATA2!$P$5:$U$1291,MATCH(G58,DATA2!$C$5:$C$1291,0),MATCH($N$34,DATA2!$P$3:$U$3,0))),IF(AND($M58&lt;&gt;"",$I$24=$AU$11),(INDEX(DATA2!$P$5:$U$1291,MATCH(G58,DATA2!$C$5:$C$1291,0),MATCH($N$34,DATA2!$P$3:$U$3,0))),IF(AND($M58&lt;&gt;"",$I$24=$AU$12),(INDEX(DATA2!$P$5:$U$1291,MATCH(G58,DATA2!$C$5:$C$1291,0),MATCH($N$34,DATA2!$P$3:$U$3,0))),"")))</f>
        <v/>
      </c>
      <c r="R58" s="399" t="str">
        <f t="shared" si="4"/>
        <v/>
      </c>
      <c r="S58" s="399" t="str">
        <f t="shared" si="9"/>
        <v/>
      </c>
      <c r="T58" s="399" t="str">
        <f t="shared" si="9"/>
        <v/>
      </c>
      <c r="U58" s="19">
        <v>3</v>
      </c>
      <c r="V58" s="410"/>
      <c r="W58" s="411"/>
      <c r="X58" s="412"/>
      <c r="Y58" s="405" t="str">
        <f>IF(AND(V58&lt;&gt;"",$I$24=$AU$10),INDEX(DATA2!$C$1472:$C$1593,MATCH(V58,DATA2!$E$1472:$E$1593,0)),IF(AND(V58&lt;&gt;"",$I$24=$AU$11),INDEX(DATA2!$C$1472:$C$1593,MATCH(V58,DATA2!$E$1472:$E$1593,0)),IF(AND(V58&lt;&gt;"",$I$24=$AU$12),INDEX(DATA2!$C$1472:$C$1593,MATCH(V58,DATA2!$E$1472:$E$1593,0)),IF(AND(V58&lt;&gt;"",$I$24=$AU$13),INDEX(DATA2!$C$1472:$C$1593,MATCH(V58,DATA2!$E$1472:$E$1593,0)),""))))</f>
        <v/>
      </c>
      <c r="Z58" s="406"/>
      <c r="AA58" s="406"/>
      <c r="AB58" s="406"/>
      <c r="AC58" s="407"/>
      <c r="AD58" s="112"/>
      <c r="AE58" s="116"/>
      <c r="AF58" s="413"/>
      <c r="AG58" s="414"/>
      <c r="AH58" s="415" t="str">
        <f>IF(AND($AD58&lt;&gt;"",$I$24=$AU$10),(INDEX(DATA2!$P$1472:$U$1593,MATCH(Y58,DATA2!$C$1472:$C$1593,0),MATCH($N$34,DATA2!$P$3:$U$3,0))),IF(AND($AD58&lt;&gt;"",$I$24=$AU$11),(INDEX(DATA2!$P$1472:$U$1593,MATCH(Y58,DATA2!$C$1472:$C$1593,0),MATCH($N$34,DATA2!$P$3:$U$3,0))),IF(AND($AD58&lt;&gt;"",$I$24=$AU$12),(INDEX(DATA2!$P$1472:$U$1593,MATCH(Y58,DATA2!$C$1472:$C$1593,0),MATCH($N$34,DATA2!$P$3:$U$3,0))),IF(AND($AD58&lt;&gt;"",$I$24=$AU$13),(INDEX(DATA2!$P$1472:$U$1593,MATCH(Y58,DATA2!$C$1472:$C$1593,0),MATCH($N$34,DATA2!$P$3:$U$3,0))),""))))</f>
        <v/>
      </c>
      <c r="AI58" s="416"/>
      <c r="AJ58" s="399" t="str">
        <f t="shared" si="10"/>
        <v/>
      </c>
      <c r="AK58" s="399"/>
      <c r="AL58" s="399"/>
      <c r="AM58" s="90"/>
      <c r="AN58" s="90"/>
      <c r="AO58" s="13"/>
      <c r="AP58" s="400" t="str">
        <f>IF(CAB!$H$16=$AU$10,INDEX(DATA2!$K$101:$K$166,MATCH(CAB!E45,DATA2!$C$101:$C$166,0)),"")</f>
        <v/>
      </c>
      <c r="AQ58" s="401"/>
      <c r="AR58" s="216">
        <f>IF(CAB!J45&lt;&gt;0,CAB!J45*AP58,0)</f>
        <v>0</v>
      </c>
      <c r="AS58" s="23"/>
      <c r="BB58" s="1" t="e">
        <f t="shared" si="11"/>
        <v>#VALUE!</v>
      </c>
      <c r="BC58" s="1" t="e">
        <f t="shared" ref="BC58:BC85" si="13">+BC57+BB58</f>
        <v>#VALUE!</v>
      </c>
      <c r="BD58" s="1" t="e">
        <f t="shared" si="12"/>
        <v>#VALUE!</v>
      </c>
    </row>
    <row r="59" spans="1:56" x14ac:dyDescent="0.2">
      <c r="A59" s="9">
        <v>24</v>
      </c>
      <c r="B59" s="402"/>
      <c r="C59" s="403"/>
      <c r="D59" s="404"/>
      <c r="E59" s="405" t="str">
        <f>IF(AND(B59&lt;&gt;"",$I$24=$AU$10),INDEX(DATA2!$C$326:$C$645,MATCH(B59,DATA2!$E$326:$E$645,0)),IF(AND(B59&lt;&gt;"",$I$24=$AU$11),INDEX(DATA2!$C$6:$C$320,MATCH(B59,DATA2!$E$6:$E$320,0)),IF(AND(B59&lt;&gt;"",$I$24=$AU$12),INDEX(DATA2!$C$648:$C$967,MATCH(B59,DATA2!$E$648:$E$967,0)),IF(AND(B59&lt;&gt;"",$I$24=$AU$13),INDEX(DATA2!$C$971:$C$1287,MATCH(B59,DATA2!$E$971:$E$1287,0)),""))))</f>
        <v/>
      </c>
      <c r="F59" s="406"/>
      <c r="G59" s="406"/>
      <c r="H59" s="406"/>
      <c r="I59" s="407"/>
      <c r="J59" s="101"/>
      <c r="K59" s="111"/>
      <c r="L59" s="111"/>
      <c r="M59" s="400" t="str">
        <f>IF(AND(J59&lt;&gt;"",$I$24=$AU$10),INDEX(DATA2!$O$326:$O$645,MATCH($E59,DATA2!$C$326:$C$645,0)),IF(AND(J59&lt;&gt;"",$I$24=$AU$11),INDEX(DATA2!$O$6:$O$323,MATCH($E59,DATA2!$C$6:$C$323,0)),IF(AND(J59&lt;&gt;"",$I$24=$AU$12),INDEX(DATA2!$O$648:$O$967,MATCH($E59,DATA2!$C$648:$C$967,0)),IF(AND(J59&lt;&gt;"",$I$24=$AU$13),INDEX(DATA2!$O$971:$O$1287,MATCH($E59,DATA2!$C$971:$C$1287,0)),""))))</f>
        <v/>
      </c>
      <c r="N59" s="408"/>
      <c r="O59" s="408"/>
      <c r="P59" s="409" t="str">
        <f>IF(AND($M59&lt;&gt;"",$I$24=$AU$10),(INDEX(DATA2!$P$5:$U$1291,MATCH(E59,DATA2!$C$5:$C$1291,0),MATCH($N$34,DATA2!$P$3:$U$3,0))),IF(AND($M59&lt;&gt;"",$I$24=$AU$11),(INDEX(DATA2!$P$6:$U$1291,MATCH(E59,DATA2!$C$6:$C$1291,0),MATCH($N$34,DATA2!$P$3:$U$3,0))),IF(AND($M59&lt;&gt;"",$I$24=$AU$12),(INDEX(DATA2!$P$5:$U$1291,MATCH(E59,DATA2!$C$5:$C$1291,0),MATCH($N$34,DATA2!$P$3:$U$3,0))),IF(AND($M59&lt;&gt;"",$I$24=$AU$13),(INDEX(DATA2!$P$6:$U$1291,MATCH(E59,DATA2!$C$6:$C$1291,0),MATCH($N$34,DATA2!$P$3:$U$3,0))),""))))</f>
        <v/>
      </c>
      <c r="Q59" s="409" t="str">
        <f>IF(AND($M59&lt;&gt;"",$I$24=$AU$10),(INDEX(DATA2!$P$5:$U$1291,MATCH(G59,DATA2!$C$5:$C$1291,0),MATCH($N$34,DATA2!$P$3:$U$3,0))),IF(AND($M59&lt;&gt;"",$I$24=$AU$11),(INDEX(DATA2!$P$5:$U$1291,MATCH(G59,DATA2!$C$5:$C$1291,0),MATCH($N$34,DATA2!$P$3:$U$3,0))),IF(AND($M59&lt;&gt;"",$I$24=$AU$12),(INDEX(DATA2!$P$5:$U$1291,MATCH(G59,DATA2!$C$5:$C$1291,0),MATCH($N$34,DATA2!$P$3:$U$3,0))),"")))</f>
        <v/>
      </c>
      <c r="R59" s="399" t="str">
        <f t="shared" si="4"/>
        <v/>
      </c>
      <c r="S59" s="399" t="str">
        <f t="shared" si="9"/>
        <v/>
      </c>
      <c r="T59" s="399" t="str">
        <f t="shared" si="9"/>
        <v/>
      </c>
      <c r="U59" s="19">
        <v>4</v>
      </c>
      <c r="V59" s="410"/>
      <c r="W59" s="411"/>
      <c r="X59" s="412"/>
      <c r="Y59" s="405" t="str">
        <f>IF(AND(V59&lt;&gt;"",$I$24=$AU$10),INDEX(DATA2!$C$1472:$C$1593,MATCH(V59,DATA2!$E$1472:$E$1593,0)),IF(AND(V59&lt;&gt;"",$I$24=$AU$11),INDEX(DATA2!$C$1472:$C$1593,MATCH(V59,DATA2!$E$1472:$E$1593,0)),IF(AND(V59&lt;&gt;"",$I$24=$AU$12),INDEX(DATA2!$C$1472:$C$1593,MATCH(V59,DATA2!$E$1472:$E$1593,0)),IF(AND(V59&lt;&gt;"",$I$24=$AU$13),INDEX(DATA2!$C$1472:$C$1593,MATCH(V59,DATA2!$E$1472:$E$1593,0)),""))))</f>
        <v/>
      </c>
      <c r="Z59" s="406"/>
      <c r="AA59" s="406"/>
      <c r="AB59" s="406"/>
      <c r="AC59" s="407"/>
      <c r="AD59" s="112"/>
      <c r="AE59" s="116"/>
      <c r="AF59" s="413"/>
      <c r="AG59" s="414"/>
      <c r="AH59" s="415" t="str">
        <f>IF(AND($AD59&lt;&gt;"",$I$24=$AU$10),(INDEX(DATA2!$P$1472:$U$1593,MATCH(Y59,DATA2!$C$1472:$C$1593,0),MATCH($N$34,DATA2!$P$3:$U$3,0))),IF(AND($AD59&lt;&gt;"",$I$24=$AU$11),(INDEX(DATA2!$P$1472:$U$1593,MATCH(Y59,DATA2!$C$1472:$C$1593,0),MATCH($N$34,DATA2!$P$3:$U$3,0))),IF(AND($AD59&lt;&gt;"",$I$24=$AU$12),(INDEX(DATA2!$P$1472:$U$1593,MATCH(Y59,DATA2!$C$1472:$C$1593,0),MATCH($N$34,DATA2!$P$3:$U$3,0))),IF(AND($AD59&lt;&gt;"",$I$24=$AU$13),(INDEX(DATA2!$P$1472:$U$1593,MATCH(Y59,DATA2!$C$1472:$C$1593,0),MATCH($N$34,DATA2!$P$3:$U$3,0))),""))))</f>
        <v/>
      </c>
      <c r="AI59" s="416"/>
      <c r="AJ59" s="399" t="str">
        <f t="shared" si="10"/>
        <v/>
      </c>
      <c r="AK59" s="399"/>
      <c r="AL59" s="399"/>
      <c r="AM59" s="90"/>
      <c r="AN59" s="90"/>
      <c r="AO59" s="13"/>
      <c r="AP59" s="400" t="str">
        <f>IF(CAB!$H$16=$AU$10,INDEX(DATA2!$K$101:$K$166,MATCH(CAB!E46,DATA2!$C$101:$C$166,0)),"")</f>
        <v/>
      </c>
      <c r="AQ59" s="401"/>
      <c r="AR59" s="216">
        <f>IF(CAB!J46&lt;&gt;0,CAB!J46*AP59,0)</f>
        <v>0</v>
      </c>
      <c r="AS59" s="23"/>
      <c r="BB59" s="1" t="e">
        <f t="shared" si="11"/>
        <v>#VALUE!</v>
      </c>
      <c r="BC59" s="1" t="e">
        <f t="shared" si="13"/>
        <v>#VALUE!</v>
      </c>
      <c r="BD59" s="1" t="e">
        <f t="shared" si="12"/>
        <v>#VALUE!</v>
      </c>
    </row>
    <row r="60" spans="1:56" x14ac:dyDescent="0.2">
      <c r="A60" s="9">
        <v>25</v>
      </c>
      <c r="B60" s="402"/>
      <c r="C60" s="403"/>
      <c r="D60" s="404"/>
      <c r="E60" s="405" t="str">
        <f>IF(AND(B60&lt;&gt;"",$I$24=$AU$10),INDEX(DATA2!$C$326:$C$645,MATCH(B60,DATA2!$E$326:$E$645,0)),IF(AND(B60&lt;&gt;"",$I$24=$AU$11),INDEX(DATA2!$C$6:$C$320,MATCH(B60,DATA2!$E$6:$E$320,0)),IF(AND(B60&lt;&gt;"",$I$24=$AU$12),INDEX(DATA2!$C$648:$C$967,MATCH(B60,DATA2!$E$648:$E$967,0)),IF(AND(B60&lt;&gt;"",$I$24=$AU$13),INDEX(DATA2!$C$971:$C$1287,MATCH(B60,DATA2!$E$971:$E$1287,0)),""))))</f>
        <v/>
      </c>
      <c r="F60" s="406"/>
      <c r="G60" s="406"/>
      <c r="H60" s="406"/>
      <c r="I60" s="407"/>
      <c r="J60" s="101"/>
      <c r="K60" s="111"/>
      <c r="L60" s="111"/>
      <c r="M60" s="400" t="str">
        <f>IF(AND(J60&lt;&gt;"",$I$24=$AU$10),INDEX(DATA2!$O$326:$O$645,MATCH($E60,DATA2!$C$326:$C$645,0)),IF(AND(J60&lt;&gt;"",$I$24=$AU$11),INDEX(DATA2!$O$6:$O$323,MATCH($E60,DATA2!$C$6:$C$323,0)),IF(AND(J60&lt;&gt;"",$I$24=$AU$12),INDEX(DATA2!$O$648:$O$967,MATCH($E60,DATA2!$C$648:$C$967,0)),IF(AND(J60&lt;&gt;"",$I$24=$AU$13),INDEX(DATA2!$O$971:$O$1287,MATCH($E60,DATA2!$C$971:$C$1287,0)),""))))</f>
        <v/>
      </c>
      <c r="N60" s="408"/>
      <c r="O60" s="408"/>
      <c r="P60" s="409" t="str">
        <f>IF(AND($M60&lt;&gt;"",$I$24=$AU$10),(INDEX(DATA2!$P$5:$U$1291,MATCH(E60,DATA2!$C$5:$C$1291,0),MATCH($N$34,DATA2!$P$3:$U$3,0))),IF(AND($M60&lt;&gt;"",$I$24=$AU$11),(INDEX(DATA2!$P$6:$U$1291,MATCH(E60,DATA2!$C$6:$C$1291,0),MATCH($N$34,DATA2!$P$3:$U$3,0))),IF(AND($M60&lt;&gt;"",$I$24=$AU$12),(INDEX(DATA2!$P$5:$U$1291,MATCH(E60,DATA2!$C$5:$C$1291,0),MATCH($N$34,DATA2!$P$3:$U$3,0))),IF(AND($M60&lt;&gt;"",$I$24=$AU$13),(INDEX(DATA2!$P$6:$U$1291,MATCH(E60,DATA2!$C$6:$C$1291,0),MATCH($N$34,DATA2!$P$3:$U$3,0))),""))))</f>
        <v/>
      </c>
      <c r="Q60" s="409" t="str">
        <f>IF(AND($M60&lt;&gt;"",$I$24=$AU$10),(INDEX(DATA2!$P$5:$U$1291,MATCH(G60,DATA2!$C$5:$C$1291,0),MATCH($N$34,DATA2!$P$3:$U$3,0))),IF(AND($M60&lt;&gt;"",$I$24=$AU$11),(INDEX(DATA2!$P$5:$U$1291,MATCH(G60,DATA2!$C$5:$C$1291,0),MATCH($N$34,DATA2!$P$3:$U$3,0))),IF(AND($M60&lt;&gt;"",$I$24=$AU$12),(INDEX(DATA2!$P$5:$U$1291,MATCH(G60,DATA2!$C$5:$C$1291,0),MATCH($N$34,DATA2!$P$3:$U$3,0))),"")))</f>
        <v/>
      </c>
      <c r="R60" s="399" t="str">
        <f t="shared" si="4"/>
        <v/>
      </c>
      <c r="S60" s="399" t="str">
        <f t="shared" si="9"/>
        <v/>
      </c>
      <c r="T60" s="399" t="str">
        <f t="shared" si="9"/>
        <v/>
      </c>
      <c r="U60" s="19">
        <v>5</v>
      </c>
      <c r="V60" s="410"/>
      <c r="W60" s="411"/>
      <c r="X60" s="412"/>
      <c r="Y60" s="405" t="str">
        <f>IF(AND(V60&lt;&gt;"",$I$24=$AU$10),INDEX(DATA2!$C$1472:$C$1593,MATCH(V60,DATA2!$E$1472:$E$1593,0)),IF(AND(V60&lt;&gt;"",$I$24=$AU$11),INDEX(DATA2!$C$1472:$C$1593,MATCH(V60,DATA2!$E$1472:$E$1593,0)),IF(AND(V60&lt;&gt;"",$I$24=$AU$12),INDEX(DATA2!$C$1472:$C$1593,MATCH(V60,DATA2!$E$1472:$E$1593,0)),IF(AND(V60&lt;&gt;"",$I$24=$AU$13),INDEX(DATA2!$C$1472:$C$1593,MATCH(V60,DATA2!$E$1472:$E$1593,0)),""))))</f>
        <v/>
      </c>
      <c r="Z60" s="406"/>
      <c r="AA60" s="406"/>
      <c r="AB60" s="406"/>
      <c r="AC60" s="407"/>
      <c r="AD60" s="112"/>
      <c r="AE60" s="116"/>
      <c r="AF60" s="413"/>
      <c r="AG60" s="414"/>
      <c r="AH60" s="415" t="str">
        <f>IF(AND($AD60&lt;&gt;"",$I$24=$AU$10),(INDEX(DATA2!$P$1472:$U$1593,MATCH(Y60,DATA2!$C$1472:$C$1593,0),MATCH($N$34,DATA2!$P$3:$U$3,0))),IF(AND($AD60&lt;&gt;"",$I$24=$AU$11),(INDEX(DATA2!$P$1472:$U$1593,MATCH(Y60,DATA2!$C$1472:$C$1593,0),MATCH($N$34,DATA2!$P$3:$U$3,0))),IF(AND($AD60&lt;&gt;"",$I$24=$AU$12),(INDEX(DATA2!$P$1472:$U$1593,MATCH(Y60,DATA2!$C$1472:$C$1593,0),MATCH($N$34,DATA2!$P$3:$U$3,0))),IF(AND($AD60&lt;&gt;"",$I$24=$AU$13),(INDEX(DATA2!$P$1472:$U$1593,MATCH(Y60,DATA2!$C$1472:$C$1593,0),MATCH($N$34,DATA2!$P$3:$U$3,0))),""))))</f>
        <v/>
      </c>
      <c r="AI60" s="416"/>
      <c r="AJ60" s="399" t="str">
        <f t="shared" si="10"/>
        <v/>
      </c>
      <c r="AK60" s="399"/>
      <c r="AL60" s="399"/>
      <c r="AM60" s="90"/>
      <c r="AN60" s="90"/>
      <c r="AO60" s="13"/>
      <c r="AP60" s="400" t="str">
        <f>IF(CAB!$H$16=$AU$10,INDEX(DATA2!$K$101:$K$166,MATCH(CAB!E47,DATA2!$C$101:$C$166,0)),"")</f>
        <v/>
      </c>
      <c r="AQ60" s="401"/>
      <c r="AR60" s="216">
        <f>IF(CAB!J47&lt;&gt;0,CAB!J47*AP60,0)</f>
        <v>0</v>
      </c>
      <c r="AS60" s="23"/>
      <c r="BB60" s="1" t="e">
        <f t="shared" si="11"/>
        <v>#VALUE!</v>
      </c>
      <c r="BC60" s="1" t="e">
        <f t="shared" si="13"/>
        <v>#VALUE!</v>
      </c>
      <c r="BD60" s="1" t="e">
        <f t="shared" si="12"/>
        <v>#VALUE!</v>
      </c>
    </row>
    <row r="61" spans="1:56" x14ac:dyDescent="0.2">
      <c r="A61" s="9">
        <v>26</v>
      </c>
      <c r="B61" s="402"/>
      <c r="C61" s="403"/>
      <c r="D61" s="404"/>
      <c r="E61" s="405" t="str">
        <f>IF(AND(B61&lt;&gt;"",$I$24=$AU$10),INDEX(DATA2!$C$326:$C$645,MATCH(B61,DATA2!$E$326:$E$645,0)),IF(AND(B61&lt;&gt;"",$I$24=$AU$11),INDEX(DATA2!$C$6:$C$320,MATCH(B61,DATA2!$E$6:$E$320,0)),IF(AND(B61&lt;&gt;"",$I$24=$AU$12),INDEX(DATA2!$C$648:$C$967,MATCH(B61,DATA2!$E$648:$E$967,0)),IF(AND(B61&lt;&gt;"",$I$24=$AU$13),INDEX(DATA2!$C$971:$C$1287,MATCH(B61,DATA2!$E$971:$E$1287,0)),""))))</f>
        <v/>
      </c>
      <c r="F61" s="406"/>
      <c r="G61" s="406"/>
      <c r="H61" s="406"/>
      <c r="I61" s="407"/>
      <c r="J61" s="101"/>
      <c r="K61" s="111"/>
      <c r="L61" s="111"/>
      <c r="M61" s="400" t="str">
        <f>IF(AND(J61&lt;&gt;"",$I$24=$AU$10),INDEX(DATA2!$O$326:$O$645,MATCH($E61,DATA2!$C$326:$C$645,0)),IF(AND(J61&lt;&gt;"",$I$24=$AU$11),INDEX(DATA2!$O$6:$O$323,MATCH($E61,DATA2!$C$6:$C$323,0)),IF(AND(J61&lt;&gt;"",$I$24=$AU$12),INDEX(DATA2!$O$648:$O$967,MATCH($E61,DATA2!$C$648:$C$967,0)),IF(AND(J61&lt;&gt;"",$I$24=$AU$13),INDEX(DATA2!$O$971:$O$1287,MATCH($E61,DATA2!$C$971:$C$1287,0)),""))))</f>
        <v/>
      </c>
      <c r="N61" s="408"/>
      <c r="O61" s="408"/>
      <c r="P61" s="409" t="str">
        <f>IF(AND($M61&lt;&gt;"",$I$24=$AU$10),(INDEX(DATA2!$P$5:$U$1291,MATCH(E61,DATA2!$C$5:$C$1291,0),MATCH($N$34,DATA2!$P$3:$U$3,0))),IF(AND($M61&lt;&gt;"",$I$24=$AU$11),(INDEX(DATA2!$P$6:$U$1291,MATCH(E61,DATA2!$C$6:$C$1291,0),MATCH($N$34,DATA2!$P$3:$U$3,0))),IF(AND($M61&lt;&gt;"",$I$24=$AU$12),(INDEX(DATA2!$P$5:$U$1291,MATCH(E61,DATA2!$C$5:$C$1291,0),MATCH($N$34,DATA2!$P$3:$U$3,0))),IF(AND($M61&lt;&gt;"",$I$24=$AU$13),(INDEX(DATA2!$P$6:$U$1291,MATCH(E61,DATA2!$C$6:$C$1291,0),MATCH($N$34,DATA2!$P$3:$U$3,0))),""))))</f>
        <v/>
      </c>
      <c r="Q61" s="409" t="str">
        <f>IF(AND($M61&lt;&gt;"",$I$24=$AU$10),(INDEX(DATA2!$P$5:$U$1291,MATCH(G61,DATA2!$C$5:$C$1291,0),MATCH($N$34,DATA2!$P$3:$U$3,0))),IF(AND($M61&lt;&gt;"",$I$24=$AU$11),(INDEX(DATA2!$P$5:$U$1291,MATCH(G61,DATA2!$C$5:$C$1291,0),MATCH($N$34,DATA2!$P$3:$U$3,0))),IF(AND($M61&lt;&gt;"",$I$24=$AU$12),(INDEX(DATA2!$P$5:$U$1291,MATCH(G61,DATA2!$C$5:$C$1291,0),MATCH($N$34,DATA2!$P$3:$U$3,0))),"")))</f>
        <v/>
      </c>
      <c r="R61" s="399" t="str">
        <f t="shared" si="4"/>
        <v/>
      </c>
      <c r="S61" s="399" t="str">
        <f t="shared" si="9"/>
        <v/>
      </c>
      <c r="T61" s="399" t="str">
        <f t="shared" si="9"/>
        <v/>
      </c>
      <c r="U61" s="19">
        <v>6</v>
      </c>
      <c r="V61" s="410"/>
      <c r="W61" s="411"/>
      <c r="X61" s="412"/>
      <c r="Y61" s="405" t="str">
        <f>IF(AND(V61&lt;&gt;"",$I$24=$AU$10),INDEX(DATA2!$C$1472:$C$1593,MATCH(V61,DATA2!$E$1472:$E$1593,0)),IF(AND(V61&lt;&gt;"",$I$24=$AU$11),INDEX(DATA2!$C$1472:$C$1593,MATCH(V61,DATA2!$E$1472:$E$1593,0)),IF(AND(V61&lt;&gt;"",$I$24=$AU$12),INDEX(DATA2!$C$1472:$C$1593,MATCH(V61,DATA2!$E$1472:$E$1593,0)),IF(AND(V61&lt;&gt;"",$I$24=$AU$13),INDEX(DATA2!$C$1472:$C$1593,MATCH(V61,DATA2!$E$1472:$E$1593,0)),""))))</f>
        <v/>
      </c>
      <c r="Z61" s="406"/>
      <c r="AA61" s="406"/>
      <c r="AB61" s="406"/>
      <c r="AC61" s="407"/>
      <c r="AD61" s="112"/>
      <c r="AE61" s="116"/>
      <c r="AF61" s="413"/>
      <c r="AG61" s="414"/>
      <c r="AH61" s="415" t="str">
        <f>IF(AND($AD61&lt;&gt;"",$I$24=$AU$10),(INDEX(DATA2!$P$1472:$U$1593,MATCH(Y61,DATA2!$C$1472:$C$1593,0),MATCH($N$34,DATA2!$P$3:$U$3,0))),IF(AND($AD61&lt;&gt;"",$I$24=$AU$11),(INDEX(DATA2!$P$1472:$U$1593,MATCH(Y61,DATA2!$C$1472:$C$1593,0),MATCH($N$34,DATA2!$P$3:$U$3,0))),IF(AND($AD61&lt;&gt;"",$I$24=$AU$12),(INDEX(DATA2!$P$1472:$U$1593,MATCH(Y61,DATA2!$C$1472:$C$1593,0),MATCH($N$34,DATA2!$P$3:$U$3,0))),IF(AND($AD61&lt;&gt;"",$I$24=$AU$13),(INDEX(DATA2!$P$1472:$U$1593,MATCH(Y61,DATA2!$C$1472:$C$1593,0),MATCH($N$34,DATA2!$P$3:$U$3,0))),""))))</f>
        <v/>
      </c>
      <c r="AI61" s="416"/>
      <c r="AJ61" s="399" t="str">
        <f t="shared" si="10"/>
        <v/>
      </c>
      <c r="AK61" s="399"/>
      <c r="AL61" s="399"/>
      <c r="AM61" s="90"/>
      <c r="AN61" s="90"/>
      <c r="AO61" s="13"/>
      <c r="AP61" s="400" t="str">
        <f>IF(CAB!$H$16=$AU$10,INDEX(DATA2!$K$101:$K$166,MATCH(CAB!E48,DATA2!$C$101:$C$166,0)),"")</f>
        <v/>
      </c>
      <c r="AQ61" s="401"/>
      <c r="AR61" s="216">
        <f>IF(CAB!J48&lt;&gt;0,CAB!J48*AP61,0)</f>
        <v>0</v>
      </c>
      <c r="AS61" s="23"/>
      <c r="BB61" s="1" t="e">
        <f t="shared" si="11"/>
        <v>#VALUE!</v>
      </c>
      <c r="BC61" s="1" t="e">
        <f t="shared" si="13"/>
        <v>#VALUE!</v>
      </c>
      <c r="BD61" s="1" t="e">
        <f t="shared" si="12"/>
        <v>#VALUE!</v>
      </c>
    </row>
    <row r="62" spans="1:56" x14ac:dyDescent="0.2">
      <c r="A62" s="9">
        <v>27</v>
      </c>
      <c r="B62" s="402"/>
      <c r="C62" s="403"/>
      <c r="D62" s="404"/>
      <c r="E62" s="405" t="str">
        <f>IF(AND(B62&lt;&gt;"",$I$24=$AU$10),INDEX(DATA2!$C$326:$C$645,MATCH(B62,DATA2!$E$326:$E$645,0)),IF(AND(B62&lt;&gt;"",$I$24=$AU$11),INDEX(DATA2!$C$6:$C$320,MATCH(B62,DATA2!$E$6:$E$320,0)),IF(AND(B62&lt;&gt;"",$I$24=$AU$12),INDEX(DATA2!$C$648:$C$967,MATCH(B62,DATA2!$E$648:$E$967,0)),IF(AND(B62&lt;&gt;"",$I$24=$AU$13),INDEX(DATA2!$C$971:$C$1287,MATCH(B62,DATA2!$E$971:$E$1287,0)),""))))</f>
        <v/>
      </c>
      <c r="F62" s="406"/>
      <c r="G62" s="406"/>
      <c r="H62" s="406"/>
      <c r="I62" s="407"/>
      <c r="J62" s="101"/>
      <c r="K62" s="111"/>
      <c r="L62" s="111"/>
      <c r="M62" s="400" t="str">
        <f>IF(AND(J62&lt;&gt;"",$I$24=$AU$10),INDEX(DATA2!$O$326:$O$645,MATCH($E62,DATA2!$C$326:$C$645,0)),IF(AND(J62&lt;&gt;"",$I$24=$AU$11),INDEX(DATA2!$O$6:$O$323,MATCH($E62,DATA2!$C$6:$C$323,0)),IF(AND(J62&lt;&gt;"",$I$24=$AU$12),INDEX(DATA2!$O$648:$O$967,MATCH($E62,DATA2!$C$648:$C$967,0)),IF(AND(J62&lt;&gt;"",$I$24=$AU$13),INDEX(DATA2!$O$971:$O$1287,MATCH($E62,DATA2!$C$971:$C$1287,0)),""))))</f>
        <v/>
      </c>
      <c r="N62" s="408"/>
      <c r="O62" s="408"/>
      <c r="P62" s="409" t="str">
        <f>IF(AND($M62&lt;&gt;"",$I$24=$AU$10),(INDEX(DATA2!$P$5:$U$1291,MATCH(E62,DATA2!$C$5:$C$1291,0),MATCH($N$34,DATA2!$P$3:$U$3,0))),IF(AND($M62&lt;&gt;"",$I$24=$AU$11),(INDEX(DATA2!$P$6:$U$1291,MATCH(E62,DATA2!$C$6:$C$1291,0),MATCH($N$34,DATA2!$P$3:$U$3,0))),IF(AND($M62&lt;&gt;"",$I$24=$AU$12),(INDEX(DATA2!$P$5:$U$1291,MATCH(E62,DATA2!$C$5:$C$1291,0),MATCH($N$34,DATA2!$P$3:$U$3,0))),IF(AND($M62&lt;&gt;"",$I$24=$AU$13),(INDEX(DATA2!$P$6:$U$1291,MATCH(E62,DATA2!$C$6:$C$1291,0),MATCH($N$34,DATA2!$P$3:$U$3,0))),""))))</f>
        <v/>
      </c>
      <c r="Q62" s="409" t="str">
        <f>IF(AND($M62&lt;&gt;"",$I$24=$AU$10),(INDEX(DATA2!$P$5:$U$1291,MATCH(G62,DATA2!$C$5:$C$1291,0),MATCH($N$34,DATA2!$P$3:$U$3,0))),IF(AND($M62&lt;&gt;"",$I$24=$AU$11),(INDEX(DATA2!$P$5:$U$1291,MATCH(G62,DATA2!$C$5:$C$1291,0),MATCH($N$34,DATA2!$P$3:$U$3,0))),IF(AND($M62&lt;&gt;"",$I$24=$AU$12),(INDEX(DATA2!$P$5:$U$1291,MATCH(G62,DATA2!$C$5:$C$1291,0),MATCH($N$34,DATA2!$P$3:$U$3,0))),"")))</f>
        <v/>
      </c>
      <c r="R62" s="399" t="str">
        <f t="shared" si="4"/>
        <v/>
      </c>
      <c r="S62" s="399" t="str">
        <f t="shared" si="9"/>
        <v/>
      </c>
      <c r="T62" s="399" t="str">
        <f t="shared" si="9"/>
        <v/>
      </c>
      <c r="U62" s="19">
        <v>7</v>
      </c>
      <c r="V62" s="410"/>
      <c r="W62" s="411"/>
      <c r="X62" s="412"/>
      <c r="Y62" s="405" t="str">
        <f>IF(AND(V62&lt;&gt;"",$I$24=$AU$10),INDEX(DATA2!$C$1472:$C$1593,MATCH(V62,DATA2!$E$1472:$E$1593,0)),IF(AND(V62&lt;&gt;"",$I$24=$AU$11),INDEX(DATA2!$C$1472:$C$1593,MATCH(V62,DATA2!$E$1472:$E$1593,0)),IF(AND(V62&lt;&gt;"",$I$24=$AU$12),INDEX(DATA2!$C$1472:$C$1593,MATCH(V62,DATA2!$E$1472:$E$1593,0)),IF(AND(V62&lt;&gt;"",$I$24=$AU$13),INDEX(DATA2!$C$1472:$C$1593,MATCH(V62,DATA2!$E$1472:$E$1593,0)),""))))</f>
        <v/>
      </c>
      <c r="Z62" s="406"/>
      <c r="AA62" s="406"/>
      <c r="AB62" s="406"/>
      <c r="AC62" s="407"/>
      <c r="AD62" s="112"/>
      <c r="AE62" s="116"/>
      <c r="AF62" s="413"/>
      <c r="AG62" s="414"/>
      <c r="AH62" s="415" t="str">
        <f>IF(AND($AD62&lt;&gt;"",$I$24=$AU$10),(INDEX(DATA2!$P$1472:$U$1593,MATCH(Y62,DATA2!$C$1472:$C$1593,0),MATCH($N$34,DATA2!$P$3:$U$3,0))),IF(AND($AD62&lt;&gt;"",$I$24=$AU$11),(INDEX(DATA2!$P$1472:$U$1593,MATCH(Y62,DATA2!$C$1472:$C$1593,0),MATCH($N$34,DATA2!$P$3:$U$3,0))),IF(AND($AD62&lt;&gt;"",$I$24=$AU$12),(INDEX(DATA2!$P$1472:$U$1593,MATCH(Y62,DATA2!$C$1472:$C$1593,0),MATCH($N$34,DATA2!$P$3:$U$3,0))),IF(AND($AD62&lt;&gt;"",$I$24=$AU$13),(INDEX(DATA2!$P$1472:$U$1593,MATCH(Y62,DATA2!$C$1472:$C$1593,0),MATCH($N$34,DATA2!$P$3:$U$3,0))),""))))</f>
        <v/>
      </c>
      <c r="AI62" s="416"/>
      <c r="AJ62" s="399" t="str">
        <f t="shared" si="10"/>
        <v/>
      </c>
      <c r="AK62" s="399"/>
      <c r="AL62" s="399"/>
      <c r="AM62" s="90"/>
      <c r="AN62" s="90"/>
      <c r="AO62" s="13"/>
      <c r="AP62" s="400" t="str">
        <f>IF(CAB!$H$16=$AU$10,INDEX(DATA2!$K$101:$K$166,MATCH(CAB!E49,DATA2!$C$101:$C$166,0)),"")</f>
        <v/>
      </c>
      <c r="AQ62" s="401"/>
      <c r="AR62" s="216">
        <f>IF(CAB!J49&lt;&gt;0,CAB!J49*AP62,0)</f>
        <v>0</v>
      </c>
      <c r="AS62" s="22"/>
      <c r="BB62" s="1" t="e">
        <f t="shared" si="11"/>
        <v>#VALUE!</v>
      </c>
      <c r="BC62" s="1" t="e">
        <f t="shared" si="13"/>
        <v>#VALUE!</v>
      </c>
      <c r="BD62" s="1" t="e">
        <f t="shared" si="12"/>
        <v>#VALUE!</v>
      </c>
    </row>
    <row r="63" spans="1:56" x14ac:dyDescent="0.2">
      <c r="A63" s="9">
        <v>28</v>
      </c>
      <c r="B63" s="402"/>
      <c r="C63" s="403"/>
      <c r="D63" s="404"/>
      <c r="E63" s="405" t="str">
        <f>IF(AND(B63&lt;&gt;"",$I$24=$AU$10),INDEX(DATA2!$C$326:$C$645,MATCH(B63,DATA2!$E$326:$E$645,0)),IF(AND(B63&lt;&gt;"",$I$24=$AU$11),INDEX(DATA2!$C$6:$C$320,MATCH(B63,DATA2!$E$6:$E$320,0)),IF(AND(B63&lt;&gt;"",$I$24=$AU$12),INDEX(DATA2!$C$648:$C$967,MATCH(B63,DATA2!$E$648:$E$967,0)),IF(AND(B63&lt;&gt;"",$I$24=$AU$13),INDEX(DATA2!$C$971:$C$1287,MATCH(B63,DATA2!$E$971:$E$1287,0)),""))))</f>
        <v/>
      </c>
      <c r="F63" s="406"/>
      <c r="G63" s="406"/>
      <c r="H63" s="406"/>
      <c r="I63" s="407"/>
      <c r="J63" s="101"/>
      <c r="K63" s="111"/>
      <c r="L63" s="111"/>
      <c r="M63" s="400" t="str">
        <f>IF(AND(J63&lt;&gt;"",$I$24=$AU$10),INDEX(DATA2!$O$326:$O$645,MATCH($E63,DATA2!$C$326:$C$645,0)),IF(AND(J63&lt;&gt;"",$I$24=$AU$11),INDEX(DATA2!$O$6:$O$323,MATCH($E63,DATA2!$C$6:$C$323,0)),IF(AND(J63&lt;&gt;"",$I$24=$AU$12),INDEX(DATA2!$O$648:$O$967,MATCH($E63,DATA2!$C$648:$C$967,0)),IF(AND(J63&lt;&gt;"",$I$24=$AU$13),INDEX(DATA2!$O$971:$O$1287,MATCH($E63,DATA2!$C$971:$C$1287,0)),""))))</f>
        <v/>
      </c>
      <c r="N63" s="408"/>
      <c r="O63" s="408"/>
      <c r="P63" s="409" t="str">
        <f>IF(AND($M63&lt;&gt;"",$I$24=$AU$10),(INDEX(DATA2!$P$5:$U$1291,MATCH(E63,DATA2!$C$5:$C$1291,0),MATCH($N$34,DATA2!$P$3:$U$3,0))),IF(AND($M63&lt;&gt;"",$I$24=$AU$11),(INDEX(DATA2!$P$6:$U$1291,MATCH(E63,DATA2!$C$6:$C$1291,0),MATCH($N$34,DATA2!$P$3:$U$3,0))),IF(AND($M63&lt;&gt;"",$I$24=$AU$12),(INDEX(DATA2!$P$5:$U$1291,MATCH(E63,DATA2!$C$5:$C$1291,0),MATCH($N$34,DATA2!$P$3:$U$3,0))),IF(AND($M63&lt;&gt;"",$I$24=$AU$13),(INDEX(DATA2!$P$6:$U$1291,MATCH(E63,DATA2!$C$6:$C$1291,0),MATCH($N$34,DATA2!$P$3:$U$3,0))),""))))</f>
        <v/>
      </c>
      <c r="Q63" s="409" t="str">
        <f>IF(AND($M63&lt;&gt;"",$I$24=$AU$10),(INDEX(DATA2!$P$5:$U$1291,MATCH(G63,DATA2!$C$5:$C$1291,0),MATCH($N$34,DATA2!$P$3:$U$3,0))),IF(AND($M63&lt;&gt;"",$I$24=$AU$11),(INDEX(DATA2!$P$5:$U$1291,MATCH(G63,DATA2!$C$5:$C$1291,0),MATCH($N$34,DATA2!$P$3:$U$3,0))),IF(AND($M63&lt;&gt;"",$I$24=$AU$12),(INDEX(DATA2!$P$5:$U$1291,MATCH(G63,DATA2!$C$5:$C$1291,0),MATCH($N$34,DATA2!$P$3:$U$3,0))),"")))</f>
        <v/>
      </c>
      <c r="R63" s="399" t="str">
        <f t="shared" si="4"/>
        <v/>
      </c>
      <c r="S63" s="399" t="str">
        <f t="shared" si="9"/>
        <v/>
      </c>
      <c r="T63" s="399" t="str">
        <f t="shared" si="9"/>
        <v/>
      </c>
      <c r="U63" s="2">
        <v>8</v>
      </c>
      <c r="V63" s="410"/>
      <c r="W63" s="411"/>
      <c r="X63" s="412"/>
      <c r="Y63" s="405" t="str">
        <f>IF(AND(V63&lt;&gt;"",$I$24=$AU$10),INDEX(DATA2!$C$1472:$C$1593,MATCH(V63,DATA2!$E$1472:$E$1593,0)),IF(AND(V63&lt;&gt;"",$I$24=$AU$11),INDEX(DATA2!$C$1472:$C$1593,MATCH(V63,DATA2!$E$1472:$E$1593,0)),IF(AND(V63&lt;&gt;"",$I$24=$AU$12),INDEX(DATA2!$C$1472:$C$1593,MATCH(V63,DATA2!$E$1472:$E$1593,0)),IF(AND(V63&lt;&gt;"",$I$24=$AU$13),INDEX(DATA2!$C$1472:$C$1593,MATCH(V63,DATA2!$E$1472:$E$1593,0)),""))))</f>
        <v/>
      </c>
      <c r="Z63" s="406"/>
      <c r="AA63" s="406"/>
      <c r="AB63" s="406"/>
      <c r="AC63" s="407"/>
      <c r="AD63" s="112"/>
      <c r="AE63" s="116"/>
      <c r="AF63" s="413"/>
      <c r="AG63" s="414"/>
      <c r="AH63" s="415" t="str">
        <f>IF(AND($AD63&lt;&gt;"",$I$24=$AU$10),(INDEX(DATA2!$P$1472:$U$1593,MATCH(Y63,DATA2!$C$1472:$C$1593,0),MATCH($N$34,DATA2!$P$3:$U$3,0))),IF(AND($AD63&lt;&gt;"",$I$24=$AU$11),(INDEX(DATA2!$P$1472:$U$1593,MATCH(Y63,DATA2!$C$1472:$C$1593,0),MATCH($N$34,DATA2!$P$3:$U$3,0))),IF(AND($AD63&lt;&gt;"",$I$24=$AU$12),(INDEX(DATA2!$P$1472:$U$1593,MATCH(Y63,DATA2!$C$1472:$C$1593,0),MATCH($N$34,DATA2!$P$3:$U$3,0))),IF(AND($AD63&lt;&gt;"",$I$24=$AU$13),(INDEX(DATA2!$P$1472:$U$1593,MATCH(Y63,DATA2!$C$1472:$C$1593,0),MATCH($N$34,DATA2!$P$3:$U$3,0))),""))))</f>
        <v/>
      </c>
      <c r="AI63" s="416"/>
      <c r="AJ63" s="399" t="str">
        <f t="shared" si="10"/>
        <v/>
      </c>
      <c r="AK63" s="399"/>
      <c r="AL63" s="399"/>
      <c r="AM63" s="13"/>
      <c r="AN63" s="13"/>
      <c r="AO63" s="13"/>
      <c r="AP63" s="400" t="str">
        <f>IF(CAB!$H$16=$AU$10,INDEX(DATA2!$K$101:$K$166,MATCH(CAB!E50,DATA2!$C$101:$C$166,0)),"")</f>
        <v/>
      </c>
      <c r="AQ63" s="401"/>
      <c r="AR63" s="216">
        <f>IF(CAB!J50&lt;&gt;0,CAB!J50*AP63,0)</f>
        <v>0</v>
      </c>
      <c r="AS63" s="23"/>
      <c r="BB63" s="1" t="e">
        <f t="shared" si="11"/>
        <v>#VALUE!</v>
      </c>
      <c r="BC63" s="1" t="e">
        <f t="shared" si="13"/>
        <v>#VALUE!</v>
      </c>
      <c r="BD63" s="1" t="e">
        <f t="shared" si="12"/>
        <v>#VALUE!</v>
      </c>
    </row>
    <row r="64" spans="1:56" x14ac:dyDescent="0.2">
      <c r="A64" s="9">
        <v>29</v>
      </c>
      <c r="B64" s="402"/>
      <c r="C64" s="403"/>
      <c r="D64" s="404"/>
      <c r="E64" s="405" t="str">
        <f>IF(AND(B64&lt;&gt;"",$I$24=$AU$10),INDEX(DATA2!$C$326:$C$645,MATCH(B64,DATA2!$E$326:$E$645,0)),IF(AND(B64&lt;&gt;"",$I$24=$AU$11),INDEX(DATA2!$C$6:$C$320,MATCH(B64,DATA2!$E$6:$E$320,0)),IF(AND(B64&lt;&gt;"",$I$24=$AU$12),INDEX(DATA2!$C$648:$C$967,MATCH(B64,DATA2!$E$648:$E$967,0)),IF(AND(B64&lt;&gt;"",$I$24=$AU$13),INDEX(DATA2!$C$971:$C$1287,MATCH(B64,DATA2!$E$971:$E$1287,0)),""))))</f>
        <v/>
      </c>
      <c r="F64" s="406"/>
      <c r="G64" s="406"/>
      <c r="H64" s="406"/>
      <c r="I64" s="407"/>
      <c r="J64" s="101"/>
      <c r="K64" s="111"/>
      <c r="L64" s="111"/>
      <c r="M64" s="400" t="str">
        <f>IF(AND(J64&lt;&gt;"",$I$24=$AU$10),INDEX(DATA2!$O$326:$O$645,MATCH($E64,DATA2!$C$326:$C$645,0)),IF(AND(J64&lt;&gt;"",$I$24=$AU$11),INDEX(DATA2!$O$6:$O$323,MATCH($E64,DATA2!$C$6:$C$323,0)),IF(AND(J64&lt;&gt;"",$I$24=$AU$12),INDEX(DATA2!$O$648:$O$967,MATCH($E64,DATA2!$C$648:$C$967,0)),IF(AND(J64&lt;&gt;"",$I$24=$AU$13),INDEX(DATA2!$O$971:$O$1287,MATCH($E64,DATA2!$C$971:$C$1287,0)),""))))</f>
        <v/>
      </c>
      <c r="N64" s="408"/>
      <c r="O64" s="408"/>
      <c r="P64" s="409" t="str">
        <f>IF(AND($M64&lt;&gt;"",$I$24=$AU$10),(INDEX(DATA2!$P$5:$U$1291,MATCH(E64,DATA2!$C$5:$C$1291,0),MATCH($N$34,DATA2!$P$3:$U$3,0))),IF(AND($M64&lt;&gt;"",$I$24=$AU$11),(INDEX(DATA2!$P$6:$U$1291,MATCH(E64,DATA2!$C$6:$C$1291,0),MATCH($N$34,DATA2!$P$3:$U$3,0))),IF(AND($M64&lt;&gt;"",$I$24=$AU$12),(INDEX(DATA2!$P$5:$U$1291,MATCH(E64,DATA2!$C$5:$C$1291,0),MATCH($N$34,DATA2!$P$3:$U$3,0))),IF(AND($M64&lt;&gt;"",$I$24=$AU$13),(INDEX(DATA2!$P$6:$U$1291,MATCH(E64,DATA2!$C$6:$C$1291,0),MATCH($N$34,DATA2!$P$3:$U$3,0))),""))))</f>
        <v/>
      </c>
      <c r="Q64" s="409" t="str">
        <f>IF(AND($M64&lt;&gt;"",$I$24=$AU$10),(INDEX(DATA2!$P$5:$U$1291,MATCH(G64,DATA2!$C$5:$C$1291,0),MATCH($N$34,DATA2!$P$3:$U$3,0))),IF(AND($M64&lt;&gt;"",$I$24=$AU$11),(INDEX(DATA2!$P$5:$U$1291,MATCH(G64,DATA2!$C$5:$C$1291,0),MATCH($N$34,DATA2!$P$3:$U$3,0))),IF(AND($M64&lt;&gt;"",$I$24=$AU$12),(INDEX(DATA2!$P$5:$U$1291,MATCH(G64,DATA2!$C$5:$C$1291,0),MATCH($N$34,DATA2!$P$3:$U$3,0))),"")))</f>
        <v/>
      </c>
      <c r="R64" s="399" t="str">
        <f t="shared" si="4"/>
        <v/>
      </c>
      <c r="S64" s="399" t="str">
        <f t="shared" si="9"/>
        <v/>
      </c>
      <c r="T64" s="399" t="str">
        <f t="shared" si="9"/>
        <v/>
      </c>
      <c r="U64" s="2">
        <v>9</v>
      </c>
      <c r="V64" s="410"/>
      <c r="W64" s="411"/>
      <c r="X64" s="412"/>
      <c r="Y64" s="405" t="str">
        <f>IF(AND(V64&lt;&gt;"",$I$24=$AU$10),INDEX(DATA2!$C$1472:$C$1593,MATCH(V64,DATA2!$E$1472:$E$1593,0)),IF(AND(V64&lt;&gt;"",$I$24=$AU$11),INDEX(DATA2!$C$1472:$C$1593,MATCH(V64,DATA2!$E$1472:$E$1593,0)),IF(AND(V64&lt;&gt;"",$I$24=$AU$12),INDEX(DATA2!$C$1472:$C$1593,MATCH(V64,DATA2!$E$1472:$E$1593,0)),IF(AND(V64&lt;&gt;"",$I$24=$AU$13),INDEX(DATA2!$C$1472:$C$1593,MATCH(V64,DATA2!$E$1472:$E$1593,0)),""))))</f>
        <v/>
      </c>
      <c r="Z64" s="406"/>
      <c r="AA64" s="406"/>
      <c r="AB64" s="406"/>
      <c r="AC64" s="407"/>
      <c r="AD64" s="112"/>
      <c r="AE64" s="116"/>
      <c r="AF64" s="413"/>
      <c r="AG64" s="414"/>
      <c r="AH64" s="415" t="str">
        <f>IF(AND($AD64&lt;&gt;"",$I$24=$AU$10),(INDEX(DATA2!$P$1472:$U$1593,MATCH(Y64,DATA2!$C$1472:$C$1593,0),MATCH($N$34,DATA2!$P$3:$U$3,0))),IF(AND($AD64&lt;&gt;"",$I$24=$AU$11),(INDEX(DATA2!$P$1472:$U$1593,MATCH(Y64,DATA2!$C$1472:$C$1593,0),MATCH($N$34,DATA2!$P$3:$U$3,0))),IF(AND($AD64&lt;&gt;"",$I$24=$AU$12),(INDEX(DATA2!$P$1472:$U$1593,MATCH(Y64,DATA2!$C$1472:$C$1593,0),MATCH($N$34,DATA2!$P$3:$U$3,0))),IF(AND($AD64&lt;&gt;"",$I$24=$AU$13),(INDEX(DATA2!$P$1472:$U$1593,MATCH(Y64,DATA2!$C$1472:$C$1593,0),MATCH($N$34,DATA2!$P$3:$U$3,0))),""))))</f>
        <v/>
      </c>
      <c r="AI64" s="416"/>
      <c r="AJ64" s="399" t="str">
        <f t="shared" si="10"/>
        <v/>
      </c>
      <c r="AK64" s="399"/>
      <c r="AL64" s="399"/>
      <c r="AM64" s="13"/>
      <c r="AN64" s="13"/>
      <c r="AO64" s="13"/>
      <c r="AP64" s="400" t="str">
        <f>IF(CAB!$H$16=$AU$10,INDEX(DATA2!$K$101:$K$166,MATCH(CAB!E51,DATA2!$C$101:$C$166,0)),"")</f>
        <v/>
      </c>
      <c r="AQ64" s="401"/>
      <c r="AR64" s="216">
        <f>IF(CAB!J51&lt;&gt;0,CAB!J51*AP64,0)</f>
        <v>0</v>
      </c>
      <c r="AS64" s="23"/>
      <c r="BB64" s="1" t="e">
        <f t="shared" si="11"/>
        <v>#VALUE!</v>
      </c>
      <c r="BC64" s="1" t="e">
        <f t="shared" si="13"/>
        <v>#VALUE!</v>
      </c>
      <c r="BD64" s="1" t="e">
        <f t="shared" si="12"/>
        <v>#VALUE!</v>
      </c>
    </row>
    <row r="65" spans="1:56" x14ac:dyDescent="0.2">
      <c r="A65" s="9">
        <v>30</v>
      </c>
      <c r="B65" s="402"/>
      <c r="C65" s="403"/>
      <c r="D65" s="404"/>
      <c r="E65" s="405" t="str">
        <f>IF(AND(B65&lt;&gt;"",$I$24=$AU$10),INDEX(DATA2!$C$326:$C$645,MATCH(B65,DATA2!$E$326:$E$645,0)),IF(AND(B65&lt;&gt;"",$I$24=$AU$11),INDEX(DATA2!$C$6:$C$320,MATCH(B65,DATA2!$E$6:$E$320,0)),IF(AND(B65&lt;&gt;"",$I$24=$AU$12),INDEX(DATA2!$C$648:$C$967,MATCH(B65,DATA2!$E$648:$E$967,0)),IF(AND(B65&lt;&gt;"",$I$24=$AU$13),INDEX(DATA2!$C$971:$C$1287,MATCH(B65,DATA2!$E$971:$E$1287,0)),""))))</f>
        <v/>
      </c>
      <c r="F65" s="406"/>
      <c r="G65" s="406"/>
      <c r="H65" s="406"/>
      <c r="I65" s="407"/>
      <c r="J65" s="101"/>
      <c r="K65" s="111"/>
      <c r="L65" s="111"/>
      <c r="M65" s="400" t="str">
        <f>IF(AND(J65&lt;&gt;"",$I$24=$AU$10),INDEX(DATA2!$O$326:$O$645,MATCH($E65,DATA2!$C$326:$C$645,0)),IF(AND(J65&lt;&gt;"",$I$24=$AU$11),INDEX(DATA2!$O$6:$O$323,MATCH($E65,DATA2!$C$6:$C$323,0)),IF(AND(J65&lt;&gt;"",$I$24=$AU$12),INDEX(DATA2!$O$648:$O$967,MATCH($E65,DATA2!$C$648:$C$967,0)),IF(AND(J65&lt;&gt;"",$I$24=$AU$13),INDEX(DATA2!$O$971:$O$1287,MATCH($E65,DATA2!$C$971:$C$1287,0)),""))))</f>
        <v/>
      </c>
      <c r="N65" s="408"/>
      <c r="O65" s="408"/>
      <c r="P65" s="409" t="str">
        <f>IF(AND($M65&lt;&gt;"",$I$24=$AU$10),(INDEX(DATA2!$P$5:$U$1291,MATCH(E65,DATA2!$C$5:$C$1291,0),MATCH($N$34,DATA2!$P$3:$U$3,0))),IF(AND($M65&lt;&gt;"",$I$24=$AU$11),(INDEX(DATA2!$P$6:$U$1291,MATCH(E65,DATA2!$C$6:$C$1291,0),MATCH($N$34,DATA2!$P$3:$U$3,0))),IF(AND($M65&lt;&gt;"",$I$24=$AU$12),(INDEX(DATA2!$P$5:$U$1291,MATCH(E65,DATA2!$C$5:$C$1291,0),MATCH($N$34,DATA2!$P$3:$U$3,0))),IF(AND($M65&lt;&gt;"",$I$24=$AU$13),(INDEX(DATA2!$P$6:$U$1291,MATCH(E65,DATA2!$C$6:$C$1291,0),MATCH($N$34,DATA2!$P$3:$U$3,0))),""))))</f>
        <v/>
      </c>
      <c r="Q65" s="409" t="str">
        <f>IF(AND($M65&lt;&gt;"",$I$24=$AU$10),(INDEX(DATA2!$P$5:$U$1291,MATCH(G65,DATA2!$C$5:$C$1291,0),MATCH($N$34,DATA2!$P$3:$U$3,0))),IF(AND($M65&lt;&gt;"",$I$24=$AU$11),(INDEX(DATA2!$P$5:$U$1291,MATCH(G65,DATA2!$C$5:$C$1291,0),MATCH($N$34,DATA2!$P$3:$U$3,0))),IF(AND($M65&lt;&gt;"",$I$24=$AU$12),(INDEX(DATA2!$P$5:$U$1291,MATCH(G65,DATA2!$C$5:$C$1291,0),MATCH($N$34,DATA2!$P$3:$U$3,0))),"")))</f>
        <v/>
      </c>
      <c r="R65" s="399" t="str">
        <f t="shared" si="4"/>
        <v/>
      </c>
      <c r="S65" s="399" t="str">
        <f t="shared" si="9"/>
        <v/>
      </c>
      <c r="T65" s="399" t="str">
        <f t="shared" si="9"/>
        <v/>
      </c>
      <c r="U65" s="2">
        <v>10</v>
      </c>
      <c r="V65" s="410"/>
      <c r="W65" s="411"/>
      <c r="X65" s="412"/>
      <c r="Y65" s="405" t="str">
        <f>IF(AND(V65&lt;&gt;"",$I$24=$AU$10),INDEX(DATA2!$C$1472:$C$1593,MATCH(V65,DATA2!$E$1472:$E$1593,0)),IF(AND(V65&lt;&gt;"",$I$24=$AU$11),INDEX(DATA2!$C$1472:$C$1593,MATCH(V65,DATA2!$E$1472:$E$1593,0)),IF(AND(V65&lt;&gt;"",$I$24=$AU$12),INDEX(DATA2!$C$1472:$C$1593,MATCH(V65,DATA2!$E$1472:$E$1593,0)),IF(AND(V65&lt;&gt;"",$I$24=$AU$13),INDEX(DATA2!$C$1472:$C$1593,MATCH(V65,DATA2!$E$1472:$E$1593,0)),""))))</f>
        <v/>
      </c>
      <c r="Z65" s="406"/>
      <c r="AA65" s="406"/>
      <c r="AB65" s="406"/>
      <c r="AC65" s="407"/>
      <c r="AD65" s="112"/>
      <c r="AE65" s="116"/>
      <c r="AF65" s="413"/>
      <c r="AG65" s="414"/>
      <c r="AH65" s="415" t="str">
        <f>IF(AND($AD65&lt;&gt;"",$I$24=$AU$10),(INDEX(DATA2!$P$1472:$U$1593,MATCH(Y65,DATA2!$C$1472:$C$1593,0),MATCH($N$34,DATA2!$P$3:$U$3,0))),IF(AND($AD65&lt;&gt;"",$I$24=$AU$11),(INDEX(DATA2!$P$1472:$U$1593,MATCH(Y65,DATA2!$C$1472:$C$1593,0),MATCH($N$34,DATA2!$P$3:$U$3,0))),IF(AND($AD65&lt;&gt;"",$I$24=$AU$12),(INDEX(DATA2!$P$1472:$U$1593,MATCH(Y65,DATA2!$C$1472:$C$1593,0),MATCH($N$34,DATA2!$P$3:$U$3,0))),IF(AND($AD65&lt;&gt;"",$I$24=$AU$13),(INDEX(DATA2!$P$1472:$U$1593,MATCH(Y65,DATA2!$C$1472:$C$1593,0),MATCH($N$34,DATA2!$P$3:$U$3,0))),""))))</f>
        <v/>
      </c>
      <c r="AI65" s="416"/>
      <c r="AJ65" s="399" t="str">
        <f t="shared" si="10"/>
        <v/>
      </c>
      <c r="AK65" s="399"/>
      <c r="AL65" s="399"/>
      <c r="AM65" s="13"/>
      <c r="AN65" s="13"/>
      <c r="AO65" s="13"/>
      <c r="AP65" s="400" t="str">
        <f>IF(CAB!$H$16=$AU$10,INDEX(DATA2!$K$101:$K$166,MATCH(CAB!E52,DATA2!$C$101:$C$166,0)),"")</f>
        <v/>
      </c>
      <c r="AQ65" s="401"/>
      <c r="AR65" s="216">
        <f>IF(CAB!J52&lt;&gt;0,CAB!J52*AP65,0)</f>
        <v>0</v>
      </c>
      <c r="AS65" s="23"/>
      <c r="BB65" s="1" t="e">
        <f t="shared" si="11"/>
        <v>#VALUE!</v>
      </c>
      <c r="BC65" s="1" t="e">
        <f t="shared" si="13"/>
        <v>#VALUE!</v>
      </c>
      <c r="BD65" s="1" t="e">
        <f t="shared" si="12"/>
        <v>#VALUE!</v>
      </c>
    </row>
    <row r="66" spans="1:56" x14ac:dyDescent="0.2">
      <c r="C66" s="393"/>
      <c r="D66" s="393"/>
      <c r="E66" s="393"/>
      <c r="F66" s="393"/>
      <c r="G66" s="395"/>
      <c r="H66" s="396"/>
      <c r="I66" s="27"/>
      <c r="J66" s="27">
        <f>SUM(J36:J65)</f>
        <v>0</v>
      </c>
      <c r="K66" s="397"/>
      <c r="L66" s="397"/>
      <c r="M66" s="397"/>
      <c r="N66" s="398"/>
      <c r="O66" s="398"/>
      <c r="P66" s="398"/>
      <c r="Q66" s="394" t="str">
        <f t="shared" ref="Q66:Q95" si="14">IF($N66&lt;&gt;"",(($N66*$H66)+($H66*$AZ$20)),"")</f>
        <v/>
      </c>
      <c r="R66" s="394"/>
      <c r="S66" s="394"/>
      <c r="AP66" s="281" t="s">
        <v>166</v>
      </c>
      <c r="AQ66" s="32"/>
      <c r="AS66" s="15"/>
      <c r="BB66" s="1" t="e">
        <f t="shared" si="11"/>
        <v>#VALUE!</v>
      </c>
      <c r="BC66" s="1" t="e">
        <f t="shared" si="13"/>
        <v>#VALUE!</v>
      </c>
      <c r="BD66" s="1" t="e">
        <f t="shared" si="12"/>
        <v>#VALUE!</v>
      </c>
    </row>
    <row r="67" spans="1:56" x14ac:dyDescent="0.2">
      <c r="C67" s="393"/>
      <c r="D67" s="393"/>
      <c r="E67" s="393"/>
      <c r="F67" s="393"/>
      <c r="G67" s="391"/>
      <c r="H67" s="392"/>
      <c r="I67" s="27"/>
      <c r="J67" s="27"/>
      <c r="K67" s="394" t="str">
        <f>IF(H67&lt;&gt;"",VLOOKUP($C67,#REF!,64,),"")</f>
        <v/>
      </c>
      <c r="L67" s="394"/>
      <c r="M67" s="394"/>
      <c r="N67" s="394" t="str">
        <f>IF($K67&lt;&gt; "",(INDEX(#REF!, MATCH(C67,#REF!,0), MATCH($N$34,#REF!,0))),"")</f>
        <v/>
      </c>
      <c r="O67" s="394"/>
      <c r="P67" s="394"/>
      <c r="Q67" s="394" t="str">
        <f t="shared" si="14"/>
        <v/>
      </c>
      <c r="R67" s="394"/>
      <c r="S67" s="394"/>
      <c r="AP67" s="292" t="str">
        <f>IF(CAB!$H$16=$AU$10,INDEX(DATA2!$K$169:$K$199,MATCH(CAB!AC29,DATA2!$C$169:$C$199,0)),"")</f>
        <v/>
      </c>
      <c r="AQ67" s="293"/>
      <c r="AR67" s="283">
        <f>IF(CAB!AH29&lt;&gt;0,CAB!AH29*AP67,0)</f>
        <v>0</v>
      </c>
      <c r="AS67" s="15"/>
      <c r="BB67" s="1" t="e">
        <f t="shared" si="11"/>
        <v>#VALUE!</v>
      </c>
      <c r="BC67" s="1" t="e">
        <f t="shared" si="13"/>
        <v>#VALUE!</v>
      </c>
      <c r="BD67" s="1" t="e">
        <f t="shared" si="12"/>
        <v>#VALUE!</v>
      </c>
    </row>
    <row r="68" spans="1:56" x14ac:dyDescent="0.2">
      <c r="C68" s="393"/>
      <c r="D68" s="393"/>
      <c r="E68" s="393"/>
      <c r="F68" s="393"/>
      <c r="G68" s="391"/>
      <c r="H68" s="392"/>
      <c r="I68" s="27"/>
      <c r="J68" s="27"/>
      <c r="K68" s="394" t="str">
        <f>IF(H68&lt;&gt;"",VLOOKUP($C68,#REF!,64,),"")</f>
        <v/>
      </c>
      <c r="L68" s="394"/>
      <c r="M68" s="394"/>
      <c r="N68" s="394" t="str">
        <f>IF($K68&lt;&gt; "",(INDEX(#REF!, MATCH(C68,#REF!,0), MATCH($N$34,#REF!,0))),"")</f>
        <v/>
      </c>
      <c r="O68" s="394"/>
      <c r="P68" s="394"/>
      <c r="Q68" s="394" t="str">
        <f t="shared" si="14"/>
        <v/>
      </c>
      <c r="R68" s="394"/>
      <c r="S68" s="394"/>
      <c r="AP68" s="292" t="str">
        <f>IF(CAB!$H$16=$AU$10,INDEX(DATA2!$K$169:$K$199,MATCH(CAB!AC30,DATA2!$C$169:$C$199,0)),"")</f>
        <v/>
      </c>
      <c r="AQ68" s="293"/>
      <c r="AR68" s="283">
        <f>IF(CAB!AH30&lt;&gt;0,CAB!AH30*AP68,0)</f>
        <v>0</v>
      </c>
      <c r="AS68" s="15"/>
      <c r="AX68" s="117"/>
      <c r="BB68" s="1" t="e">
        <f t="shared" si="11"/>
        <v>#VALUE!</v>
      </c>
      <c r="BC68" s="1" t="e">
        <f t="shared" si="13"/>
        <v>#VALUE!</v>
      </c>
      <c r="BD68" s="1" t="e">
        <f t="shared" si="12"/>
        <v>#VALUE!</v>
      </c>
    </row>
    <row r="69" spans="1:56" x14ac:dyDescent="0.2">
      <c r="C69" s="393"/>
      <c r="D69" s="393"/>
      <c r="E69" s="393"/>
      <c r="F69" s="393"/>
      <c r="G69" s="391"/>
      <c r="H69" s="392"/>
      <c r="I69" s="27"/>
      <c r="J69" s="27"/>
      <c r="K69" s="394" t="str">
        <f>IF(H69&lt;&gt;"",VLOOKUP($C69,#REF!,64,),"")</f>
        <v/>
      </c>
      <c r="L69" s="394"/>
      <c r="M69" s="394"/>
      <c r="N69" s="394" t="str">
        <f>IF($K69&lt;&gt; "",(INDEX(#REF!, MATCH(C69,#REF!,0), MATCH($N$34,#REF!,0))),"")</f>
        <v/>
      </c>
      <c r="O69" s="394"/>
      <c r="P69" s="394"/>
      <c r="Q69" s="394" t="str">
        <f t="shared" si="14"/>
        <v/>
      </c>
      <c r="R69" s="394"/>
      <c r="S69" s="394"/>
      <c r="AP69" s="292" t="str">
        <f>IF(CAB!$H$16=$AU$10,INDEX(DATA2!$K$169:$K$199,MATCH(CAB!AC31,DATA2!$C$169:$C$199,0)),"")</f>
        <v/>
      </c>
      <c r="AQ69" s="293"/>
      <c r="AR69" s="216">
        <f>IF(CAB!AH31&lt;&gt;0,CAB!AH31*AP69,0)</f>
        <v>0</v>
      </c>
      <c r="AS69" s="15"/>
      <c r="BB69" s="1" t="e">
        <f t="shared" si="11"/>
        <v>#VALUE!</v>
      </c>
      <c r="BC69" s="1" t="e">
        <f t="shared" si="13"/>
        <v>#VALUE!</v>
      </c>
      <c r="BD69" s="1" t="e">
        <f t="shared" si="12"/>
        <v>#VALUE!</v>
      </c>
    </row>
    <row r="70" spans="1:56" x14ac:dyDescent="0.2">
      <c r="C70" s="393"/>
      <c r="D70" s="393"/>
      <c r="E70" s="393"/>
      <c r="F70" s="393"/>
      <c r="G70" s="391"/>
      <c r="H70" s="392"/>
      <c r="I70" s="27"/>
      <c r="J70" s="27"/>
      <c r="K70" s="394" t="str">
        <f>IF(H70&lt;&gt;"",VLOOKUP($C70,#REF!,64,),"")</f>
        <v/>
      </c>
      <c r="L70" s="394"/>
      <c r="M70" s="394"/>
      <c r="N70" s="394" t="str">
        <f>IF($K70&lt;&gt; "",(INDEX(#REF!, MATCH(C70,#REF!,0), MATCH($N$34,#REF!,0))),"")</f>
        <v/>
      </c>
      <c r="O70" s="394"/>
      <c r="P70" s="394"/>
      <c r="Q70" s="394" t="str">
        <f t="shared" si="14"/>
        <v/>
      </c>
      <c r="R70" s="394"/>
      <c r="S70" s="394"/>
      <c r="AP70" s="292" t="str">
        <f>IF(CAB!$H$16=$AU$10,INDEX(DATA2!$K$169:$K$199,MATCH(CAB!AC32,DATA2!$C$169:$C$199,0)),"")</f>
        <v/>
      </c>
      <c r="AQ70" s="293"/>
      <c r="AR70" s="216">
        <f>IF(CAB!AH32&lt;&gt;0,CAB!AH32*AP70,0)</f>
        <v>0</v>
      </c>
      <c r="AS70" s="15"/>
      <c r="BB70" s="1" t="e">
        <f t="shared" si="11"/>
        <v>#VALUE!</v>
      </c>
      <c r="BC70" s="1" t="e">
        <f t="shared" si="13"/>
        <v>#VALUE!</v>
      </c>
      <c r="BD70" s="1" t="e">
        <f t="shared" si="12"/>
        <v>#VALUE!</v>
      </c>
    </row>
    <row r="71" spans="1:56" x14ac:dyDescent="0.2">
      <c r="C71" s="393"/>
      <c r="D71" s="393"/>
      <c r="E71" s="393"/>
      <c r="F71" s="393"/>
      <c r="G71" s="391"/>
      <c r="H71" s="392"/>
      <c r="I71" s="27"/>
      <c r="J71" s="27"/>
      <c r="K71" s="394" t="str">
        <f>IF(H71&lt;&gt;"",VLOOKUP($C71,#REF!,64,),"")</f>
        <v/>
      </c>
      <c r="L71" s="394"/>
      <c r="M71" s="394"/>
      <c r="N71" s="394" t="str">
        <f>IF($K71&lt;&gt; "",(INDEX(#REF!, MATCH(C71,#REF!,0), MATCH($N$34,#REF!,0))),"")</f>
        <v/>
      </c>
      <c r="O71" s="394"/>
      <c r="P71" s="394"/>
      <c r="Q71" s="394" t="str">
        <f t="shared" si="14"/>
        <v/>
      </c>
      <c r="R71" s="394"/>
      <c r="S71" s="394"/>
      <c r="AP71" s="292" t="str">
        <f>IF(CAB!$H$16=$AU$10,INDEX(DATA2!$K$169:$K$199,MATCH(CAB!AC33,DATA2!$C$169:$C$199,0)),"")</f>
        <v/>
      </c>
      <c r="AQ71" s="293"/>
      <c r="AR71" s="216">
        <f>IF(CAB!AH33&lt;&gt;0,CAB!AH33*AP71,0)</f>
        <v>0</v>
      </c>
      <c r="AS71" s="15"/>
      <c r="BB71" s="1" t="e">
        <f t="shared" si="11"/>
        <v>#VALUE!</v>
      </c>
      <c r="BC71" s="1" t="e">
        <f t="shared" si="13"/>
        <v>#VALUE!</v>
      </c>
      <c r="BD71" s="1" t="e">
        <f t="shared" si="12"/>
        <v>#VALUE!</v>
      </c>
    </row>
    <row r="72" spans="1:56" x14ac:dyDescent="0.2">
      <c r="C72" s="393"/>
      <c r="D72" s="393"/>
      <c r="E72" s="393"/>
      <c r="F72" s="393"/>
      <c r="G72" s="391"/>
      <c r="H72" s="392"/>
      <c r="I72" s="27"/>
      <c r="J72" s="27"/>
      <c r="K72" s="394" t="str">
        <f>IF(H72&lt;&gt;"",VLOOKUP($C72,#REF!,64,),"")</f>
        <v/>
      </c>
      <c r="L72" s="394"/>
      <c r="M72" s="394"/>
      <c r="N72" s="394" t="str">
        <f>IF($K72&lt;&gt; "",(INDEX(#REF!, MATCH(C72,#REF!,0), MATCH($N$34,#REF!,0))),"")</f>
        <v/>
      </c>
      <c r="O72" s="394"/>
      <c r="P72" s="394"/>
      <c r="Q72" s="394" t="str">
        <f t="shared" si="14"/>
        <v/>
      </c>
      <c r="R72" s="394"/>
      <c r="S72" s="394"/>
      <c r="AP72" s="292" t="str">
        <f>IF(CAB!$H$16=$AU$10,INDEX(DATA2!$K$169:$K$199,MATCH(CAB!AC34,DATA2!$C$169:$C$199,0)),"")</f>
        <v/>
      </c>
      <c r="AQ72" s="293"/>
      <c r="AR72" s="216">
        <f>IF(CAB!AH34&lt;&gt;0,CAB!AH34*AP72,0)</f>
        <v>0</v>
      </c>
      <c r="AS72" s="15"/>
      <c r="BB72" s="1" t="e">
        <f t="shared" si="11"/>
        <v>#VALUE!</v>
      </c>
      <c r="BC72" s="1" t="e">
        <f t="shared" si="13"/>
        <v>#VALUE!</v>
      </c>
      <c r="BD72" s="1" t="e">
        <f t="shared" si="12"/>
        <v>#VALUE!</v>
      </c>
    </row>
    <row r="73" spans="1:56" x14ac:dyDescent="0.2">
      <c r="C73" s="393"/>
      <c r="D73" s="393"/>
      <c r="E73" s="393"/>
      <c r="F73" s="393"/>
      <c r="G73" s="391"/>
      <c r="H73" s="392"/>
      <c r="I73" s="27"/>
      <c r="J73" s="27"/>
      <c r="K73" s="394" t="str">
        <f>IF(H73&lt;&gt;"",VLOOKUP($C73,#REF!,64,),"")</f>
        <v/>
      </c>
      <c r="L73" s="394"/>
      <c r="M73" s="394"/>
      <c r="N73" s="394" t="str">
        <f>IF($K73&lt;&gt; "",(INDEX(#REF!, MATCH(C73,#REF!,0), MATCH($N$34,#REF!,0))),"")</f>
        <v/>
      </c>
      <c r="O73" s="394"/>
      <c r="P73" s="394"/>
      <c r="Q73" s="394" t="str">
        <f t="shared" si="14"/>
        <v/>
      </c>
      <c r="R73" s="394"/>
      <c r="S73" s="394"/>
      <c r="AP73" s="292" t="str">
        <f>IF(CAB!$H$16=$AU$10,INDEX(DATA2!$K$169:$K$199,MATCH(CAB!AC35,DATA2!$C$169:$C$199,0)),"")</f>
        <v/>
      </c>
      <c r="AQ73" s="293"/>
      <c r="AR73" s="216">
        <f>IF(CAB!AH35&lt;&gt;0,CAB!AH35*AP73,0)</f>
        <v>0</v>
      </c>
      <c r="AS73" s="15"/>
      <c r="BB73" s="1" t="e">
        <f t="shared" si="11"/>
        <v>#VALUE!</v>
      </c>
      <c r="BC73" s="1" t="e">
        <f t="shared" si="13"/>
        <v>#VALUE!</v>
      </c>
      <c r="BD73" s="1" t="e">
        <f t="shared" si="12"/>
        <v>#VALUE!</v>
      </c>
    </row>
    <row r="74" spans="1:56" x14ac:dyDescent="0.2">
      <c r="C74" s="393"/>
      <c r="D74" s="393"/>
      <c r="E74" s="393"/>
      <c r="F74" s="393"/>
      <c r="G74" s="391"/>
      <c r="H74" s="392"/>
      <c r="I74" s="27"/>
      <c r="J74" s="27"/>
      <c r="K74" s="394" t="str">
        <f>IF(H74&lt;&gt;"",VLOOKUP($C74,#REF!,64,),"")</f>
        <v/>
      </c>
      <c r="L74" s="394"/>
      <c r="M74" s="394"/>
      <c r="N74" s="394" t="str">
        <f>IF($K74&lt;&gt; "",(INDEX(#REF!, MATCH(C74,#REF!,0), MATCH($N$34,#REF!,0))),"")</f>
        <v/>
      </c>
      <c r="O74" s="394"/>
      <c r="P74" s="394"/>
      <c r="Q74" s="394" t="str">
        <f t="shared" si="14"/>
        <v/>
      </c>
      <c r="R74" s="394"/>
      <c r="S74" s="394"/>
      <c r="AP74" s="292" t="str">
        <f>IF(CAB!$H$16=$AU$10,INDEX(DATA2!$K$169:$K$199,MATCH(CAB!AC36,DATA2!$C$169:$C$199,0)),"")</f>
        <v/>
      </c>
      <c r="AQ74" s="293"/>
      <c r="AR74" s="216">
        <f>IF(CAB!AH36&lt;&gt;0,CAB!AH36*AP74,0)</f>
        <v>0</v>
      </c>
      <c r="AS74" s="15"/>
      <c r="BB74" s="1" t="e">
        <f t="shared" si="11"/>
        <v>#VALUE!</v>
      </c>
      <c r="BC74" s="1" t="e">
        <f t="shared" si="13"/>
        <v>#VALUE!</v>
      </c>
      <c r="BD74" s="1" t="e">
        <f t="shared" si="12"/>
        <v>#VALUE!</v>
      </c>
    </row>
    <row r="75" spans="1:56" x14ac:dyDescent="0.2">
      <c r="C75" s="393"/>
      <c r="D75" s="393"/>
      <c r="E75" s="393"/>
      <c r="F75" s="393"/>
      <c r="G75" s="391"/>
      <c r="H75" s="392"/>
      <c r="I75" s="27"/>
      <c r="J75" s="27"/>
      <c r="K75" s="394" t="str">
        <f>IF(H75&lt;&gt;"",VLOOKUP($C75,#REF!,64,),"")</f>
        <v/>
      </c>
      <c r="L75" s="394"/>
      <c r="M75" s="394"/>
      <c r="N75" s="394" t="str">
        <f>IF($K75&lt;&gt; "",(INDEX(#REF!, MATCH(C75,#REF!,0), MATCH($N$34,#REF!,0))),"")</f>
        <v/>
      </c>
      <c r="O75" s="394"/>
      <c r="P75" s="394"/>
      <c r="Q75" s="394" t="str">
        <f t="shared" si="14"/>
        <v/>
      </c>
      <c r="R75" s="394"/>
      <c r="S75" s="394"/>
      <c r="AP75" s="292" t="str">
        <f>IF(CAB!$H$16=$AU$10,INDEX(DATA2!$K$169:$K$199,MATCH(CAB!AC37,DATA2!$C$169:$C$199,0)),"")</f>
        <v/>
      </c>
      <c r="AQ75" s="293"/>
      <c r="AR75" s="216">
        <f>IF(CAB!AH37&lt;&gt;0,CAB!AH37*AP75,0)</f>
        <v>0</v>
      </c>
      <c r="AS75" s="15"/>
      <c r="BB75" s="1" t="e">
        <f t="shared" si="11"/>
        <v>#VALUE!</v>
      </c>
      <c r="BC75" s="1" t="e">
        <f t="shared" si="13"/>
        <v>#VALUE!</v>
      </c>
      <c r="BD75" s="1" t="e">
        <f t="shared" si="12"/>
        <v>#VALUE!</v>
      </c>
    </row>
    <row r="76" spans="1:56" x14ac:dyDescent="0.2">
      <c r="C76" s="393"/>
      <c r="D76" s="393"/>
      <c r="E76" s="393"/>
      <c r="F76" s="393"/>
      <c r="G76" s="391"/>
      <c r="H76" s="392"/>
      <c r="I76" s="27"/>
      <c r="J76" s="27"/>
      <c r="K76" s="394" t="str">
        <f>IF(H76&lt;&gt;"",VLOOKUP($C76,#REF!,64,),"")</f>
        <v/>
      </c>
      <c r="L76" s="394"/>
      <c r="M76" s="394"/>
      <c r="N76" s="394" t="str">
        <f>IF($K76&lt;&gt; "",(INDEX(#REF!, MATCH(C76,#REF!,0), MATCH($N$34,#REF!,0))),"")</f>
        <v/>
      </c>
      <c r="O76" s="394"/>
      <c r="P76" s="394"/>
      <c r="Q76" s="394" t="str">
        <f t="shared" si="14"/>
        <v/>
      </c>
      <c r="R76" s="394"/>
      <c r="S76" s="394"/>
      <c r="AP76" s="292" t="str">
        <f>IF(CAB!$H$16=$AU$10,INDEX(DATA2!$K$169:$K$199,MATCH(CAB!AC38,DATA2!$C$169:$C$199,0)),"")</f>
        <v/>
      </c>
      <c r="AQ76" s="293"/>
      <c r="AR76" s="216">
        <f>IF(CAB!AH38&lt;&gt;0,CAB!AH38*AP76,0)</f>
        <v>0</v>
      </c>
      <c r="AS76" s="15"/>
      <c r="BB76" s="1" t="e">
        <f t="shared" si="11"/>
        <v>#VALUE!</v>
      </c>
      <c r="BC76" s="1" t="e">
        <f t="shared" si="13"/>
        <v>#VALUE!</v>
      </c>
      <c r="BD76" s="1" t="e">
        <f t="shared" si="12"/>
        <v>#VALUE!</v>
      </c>
    </row>
    <row r="77" spans="1:56" x14ac:dyDescent="0.2">
      <c r="C77" s="393"/>
      <c r="D77" s="393"/>
      <c r="E77" s="393"/>
      <c r="F77" s="393"/>
      <c r="G77" s="391"/>
      <c r="H77" s="392"/>
      <c r="I77" s="27"/>
      <c r="J77" s="27"/>
      <c r="K77" s="394" t="str">
        <f>IF(H77&lt;&gt;"",VLOOKUP($C77,#REF!,64,),"")</f>
        <v/>
      </c>
      <c r="L77" s="394"/>
      <c r="M77" s="394"/>
      <c r="N77" s="394" t="str">
        <f>IF($K77&lt;&gt; "",(INDEX(#REF!, MATCH(C77,#REF!,0), MATCH($N$34,#REF!,0))),"")</f>
        <v/>
      </c>
      <c r="O77" s="394"/>
      <c r="P77" s="394"/>
      <c r="Q77" s="394" t="str">
        <f t="shared" si="14"/>
        <v/>
      </c>
      <c r="R77" s="394"/>
      <c r="S77" s="394"/>
      <c r="AP77" s="292" t="str">
        <f>IF(CAB!$H$16=$AU$10,INDEX(DATA2!$K$169:$K$199,MATCH(CAB!AC39,DATA2!$C$169:$C$199,0)),"")</f>
        <v/>
      </c>
      <c r="AQ77" s="293"/>
      <c r="AR77" s="216">
        <f>IF(CAB!AH39&lt;&gt;0,CAB!AH39*AP77,0)</f>
        <v>0</v>
      </c>
      <c r="AS77" s="15"/>
      <c r="BB77" s="1" t="e">
        <f t="shared" si="11"/>
        <v>#VALUE!</v>
      </c>
      <c r="BC77" s="1" t="e">
        <f t="shared" si="13"/>
        <v>#VALUE!</v>
      </c>
      <c r="BD77" s="1" t="e">
        <f t="shared" si="12"/>
        <v>#VALUE!</v>
      </c>
    </row>
    <row r="78" spans="1:56" x14ac:dyDescent="0.2">
      <c r="C78" s="393"/>
      <c r="D78" s="393"/>
      <c r="E78" s="393"/>
      <c r="F78" s="393"/>
      <c r="G78" s="391"/>
      <c r="H78" s="392"/>
      <c r="I78" s="27"/>
      <c r="J78" s="27"/>
      <c r="K78" s="394" t="str">
        <f>IF(H78&lt;&gt;"",VLOOKUP($C78,#REF!,64,),"")</f>
        <v/>
      </c>
      <c r="L78" s="394"/>
      <c r="M78" s="394"/>
      <c r="N78" s="394" t="str">
        <f>IF($K78&lt;&gt; "",(INDEX(#REF!, MATCH(C78,#REF!,0), MATCH($N$34,#REF!,0))),"")</f>
        <v/>
      </c>
      <c r="O78" s="394"/>
      <c r="P78" s="394"/>
      <c r="Q78" s="394" t="str">
        <f t="shared" si="14"/>
        <v/>
      </c>
      <c r="R78" s="394"/>
      <c r="S78" s="394"/>
      <c r="AP78" s="292" t="str">
        <f>IF(CAB!$H$16=$AU$10,INDEX(DATA2!$K$169:$K$199,MATCH(CAB!AC40,DATA2!$C$169:$C$199,0)),"")</f>
        <v/>
      </c>
      <c r="AQ78" s="293"/>
      <c r="AR78" s="216">
        <f>IF(CAB!AH40&lt;&gt;0,CAB!AH40*AP78,0)</f>
        <v>0</v>
      </c>
      <c r="AS78" s="15"/>
      <c r="BB78" s="1" t="e">
        <f t="shared" si="11"/>
        <v>#VALUE!</v>
      </c>
      <c r="BC78" s="1" t="e">
        <f t="shared" si="13"/>
        <v>#VALUE!</v>
      </c>
      <c r="BD78" s="1" t="e">
        <f t="shared" si="12"/>
        <v>#VALUE!</v>
      </c>
    </row>
    <row r="79" spans="1:56" x14ac:dyDescent="0.2">
      <c r="C79" s="393"/>
      <c r="D79" s="393"/>
      <c r="E79" s="393"/>
      <c r="F79" s="393"/>
      <c r="G79" s="391"/>
      <c r="H79" s="392"/>
      <c r="I79" s="27"/>
      <c r="J79" s="27"/>
      <c r="K79" s="394" t="str">
        <f>IF(H79&lt;&gt;"",VLOOKUP($C79,#REF!,64,),"")</f>
        <v/>
      </c>
      <c r="L79" s="394"/>
      <c r="M79" s="394"/>
      <c r="N79" s="394" t="str">
        <f>IF($K79&lt;&gt; "",(INDEX(#REF!, MATCH(C79,#REF!,0), MATCH($N$34,#REF!,0))),"")</f>
        <v/>
      </c>
      <c r="O79" s="394"/>
      <c r="P79" s="394"/>
      <c r="Q79" s="394" t="str">
        <f t="shared" si="14"/>
        <v/>
      </c>
      <c r="R79" s="394"/>
      <c r="S79" s="394"/>
      <c r="AP79" s="292" t="str">
        <f>IF(CAB!$H$16=$AU$10,INDEX(DATA2!$K$169:$K$199,MATCH(CAB!AC41,DATA2!$C$169:$C$199,0)),"")</f>
        <v/>
      </c>
      <c r="AQ79" s="293"/>
      <c r="AR79" s="216">
        <f>IF(CAB!AH41&lt;&gt;0,CAB!AH41*AP79,0)</f>
        <v>0</v>
      </c>
      <c r="AS79" s="15"/>
      <c r="BB79" s="1" t="e">
        <f t="shared" si="11"/>
        <v>#VALUE!</v>
      </c>
      <c r="BC79" s="1" t="e">
        <f t="shared" si="13"/>
        <v>#VALUE!</v>
      </c>
      <c r="BD79" s="1" t="e">
        <f t="shared" si="12"/>
        <v>#VALUE!</v>
      </c>
    </row>
    <row r="80" spans="1:56" x14ac:dyDescent="0.2">
      <c r="C80" s="393"/>
      <c r="D80" s="393"/>
      <c r="E80" s="393"/>
      <c r="F80" s="393"/>
      <c r="G80" s="391"/>
      <c r="H80" s="392"/>
      <c r="I80" s="27"/>
      <c r="J80" s="27"/>
      <c r="K80" s="394" t="str">
        <f>IF(H80&lt;&gt;"",VLOOKUP($C80,#REF!,64,),"")</f>
        <v/>
      </c>
      <c r="L80" s="394"/>
      <c r="M80" s="394"/>
      <c r="N80" s="394" t="str">
        <f>IF($K80&lt;&gt; "",(INDEX(#REF!, MATCH(C80,#REF!,0), MATCH($N$34,#REF!,0))),"")</f>
        <v/>
      </c>
      <c r="O80" s="394"/>
      <c r="P80" s="394"/>
      <c r="Q80" s="394" t="str">
        <f t="shared" si="14"/>
        <v/>
      </c>
      <c r="R80" s="394"/>
      <c r="S80" s="394"/>
      <c r="AP80" s="292" t="str">
        <f>IF(CAB!$H$16=$AU$10,INDEX(DATA2!$K$169:$K$199,MATCH(CAB!AC42,DATA2!$C$169:$C$199,0)),"")</f>
        <v/>
      </c>
      <c r="AQ80" s="293"/>
      <c r="AR80" s="216">
        <f>IF(CAB!AH42&lt;&gt;0,CAB!AH42*AP80,0)</f>
        <v>0</v>
      </c>
      <c r="AS80" s="15"/>
      <c r="BB80" s="1" t="e">
        <f t="shared" si="11"/>
        <v>#VALUE!</v>
      </c>
      <c r="BC80" s="1" t="e">
        <f t="shared" si="13"/>
        <v>#VALUE!</v>
      </c>
      <c r="BD80" s="1" t="e">
        <f t="shared" si="12"/>
        <v>#VALUE!</v>
      </c>
    </row>
    <row r="81" spans="3:56" x14ac:dyDescent="0.2">
      <c r="C81" s="393"/>
      <c r="D81" s="393"/>
      <c r="E81" s="393"/>
      <c r="F81" s="393"/>
      <c r="G81" s="391"/>
      <c r="H81" s="392"/>
      <c r="I81" s="27"/>
      <c r="J81" s="27"/>
      <c r="K81" s="394" t="str">
        <f>IF(H81&lt;&gt;"",VLOOKUP($C81,#REF!,64,),"")</f>
        <v/>
      </c>
      <c r="L81" s="394"/>
      <c r="M81" s="394"/>
      <c r="N81" s="394" t="str">
        <f>IF($K81&lt;&gt; "",(INDEX(#REF!, MATCH(C81,#REF!,0), MATCH($N$34,#REF!,0))),"")</f>
        <v/>
      </c>
      <c r="O81" s="394"/>
      <c r="P81" s="394"/>
      <c r="Q81" s="394" t="str">
        <f t="shared" si="14"/>
        <v/>
      </c>
      <c r="R81" s="394"/>
      <c r="S81" s="394"/>
      <c r="AP81" s="292" t="str">
        <f>IF(CAB!$H$16=$AU$10,INDEX(DATA2!$K$169:$K$199,MATCH(CAB!AC43,DATA2!$C$169:$C$199,0)),"")</f>
        <v/>
      </c>
      <c r="AQ81" s="293"/>
      <c r="AR81" s="216">
        <f>IF(CAB!AH43&lt;&gt;0,CAB!AH43*AP81,0)</f>
        <v>0</v>
      </c>
      <c r="AS81" s="15"/>
      <c r="BB81" s="1" t="e">
        <f t="shared" si="11"/>
        <v>#VALUE!</v>
      </c>
      <c r="BC81" s="1" t="e">
        <f t="shared" si="13"/>
        <v>#VALUE!</v>
      </c>
      <c r="BD81" s="1" t="e">
        <f t="shared" si="12"/>
        <v>#VALUE!</v>
      </c>
    </row>
    <row r="82" spans="3:56" x14ac:dyDescent="0.2">
      <c r="C82" s="393"/>
      <c r="D82" s="393"/>
      <c r="E82" s="393"/>
      <c r="F82" s="393"/>
      <c r="G82" s="391"/>
      <c r="H82" s="392"/>
      <c r="I82" s="27"/>
      <c r="J82" s="27"/>
      <c r="K82" s="394" t="str">
        <f>IF(H82&lt;&gt;"",VLOOKUP($C82,#REF!,64,),"")</f>
        <v/>
      </c>
      <c r="L82" s="394"/>
      <c r="M82" s="394"/>
      <c r="N82" s="394" t="str">
        <f>IF($K82&lt;&gt; "",(INDEX(#REF!, MATCH(C82,#REF!,0), MATCH($N$34,#REF!,0))),"")</f>
        <v/>
      </c>
      <c r="O82" s="394"/>
      <c r="P82" s="394"/>
      <c r="Q82" s="394" t="str">
        <f t="shared" si="14"/>
        <v/>
      </c>
      <c r="R82" s="394"/>
      <c r="S82" s="394"/>
      <c r="AP82" s="292" t="str">
        <f>IF(CAB!$H$16=$AU$10,INDEX(DATA2!$K$169:$K$199,MATCH(CAB!AC44,DATA2!$C$169:$C$199,0)),"")</f>
        <v/>
      </c>
      <c r="AQ82" s="293"/>
      <c r="AR82" s="216">
        <f>IF(CAB!AH44&lt;&gt;0,CAB!AH44*AP82,0)</f>
        <v>0</v>
      </c>
      <c r="AS82" s="15"/>
      <c r="BB82" s="1" t="e">
        <f t="shared" si="11"/>
        <v>#VALUE!</v>
      </c>
      <c r="BC82" s="1" t="e">
        <f t="shared" si="13"/>
        <v>#VALUE!</v>
      </c>
      <c r="BD82" s="1" t="e">
        <f t="shared" si="12"/>
        <v>#VALUE!</v>
      </c>
    </row>
    <row r="83" spans="3:56" x14ac:dyDescent="0.2">
      <c r="C83" s="393"/>
      <c r="D83" s="393"/>
      <c r="E83" s="393"/>
      <c r="F83" s="393"/>
      <c r="G83" s="391"/>
      <c r="H83" s="392"/>
      <c r="I83" s="27"/>
      <c r="J83" s="27"/>
      <c r="K83" s="394" t="str">
        <f>IF(H83&lt;&gt;"",VLOOKUP($C83,#REF!,64,),"")</f>
        <v/>
      </c>
      <c r="L83" s="394"/>
      <c r="M83" s="394"/>
      <c r="N83" s="394" t="str">
        <f>IF($K83&lt;&gt; "",(INDEX(#REF!, MATCH(C83,#REF!,0), MATCH($N$34,#REF!,0))),"")</f>
        <v/>
      </c>
      <c r="O83" s="394"/>
      <c r="P83" s="394"/>
      <c r="Q83" s="394" t="str">
        <f t="shared" si="14"/>
        <v/>
      </c>
      <c r="R83" s="394"/>
      <c r="S83" s="394"/>
      <c r="AP83" s="292" t="str">
        <f>IF(CAB!$H$16=$AU$10,INDEX(DATA2!$K$169:$K$199,MATCH(CAB!AC45,DATA2!$C$169:$C$199,0)),"")</f>
        <v/>
      </c>
      <c r="AQ83" s="293"/>
      <c r="AR83" s="216">
        <f>IF(CAB!AH45&lt;&gt;0,CAB!AH45*AP83,0)</f>
        <v>0</v>
      </c>
      <c r="AS83" s="15"/>
      <c r="BB83" s="1" t="e">
        <f t="shared" si="11"/>
        <v>#VALUE!</v>
      </c>
      <c r="BC83" s="1" t="e">
        <f t="shared" si="13"/>
        <v>#VALUE!</v>
      </c>
      <c r="BD83" s="1" t="e">
        <f t="shared" si="12"/>
        <v>#VALUE!</v>
      </c>
    </row>
    <row r="84" spans="3:56" x14ac:dyDescent="0.2">
      <c r="C84" s="393"/>
      <c r="D84" s="393"/>
      <c r="E84" s="393"/>
      <c r="F84" s="393"/>
      <c r="G84" s="391"/>
      <c r="H84" s="392"/>
      <c r="I84" s="27"/>
      <c r="J84" s="27"/>
      <c r="K84" s="394" t="str">
        <f>IF(H84&lt;&gt;"",VLOOKUP($C84,#REF!,64,),"")</f>
        <v/>
      </c>
      <c r="L84" s="394"/>
      <c r="M84" s="394"/>
      <c r="N84" s="394" t="str">
        <f>IF($K84&lt;&gt; "",(INDEX(#REF!, MATCH(C84,#REF!,0), MATCH($N$34,#REF!,0))),"")</f>
        <v/>
      </c>
      <c r="O84" s="394"/>
      <c r="P84" s="394"/>
      <c r="Q84" s="394" t="str">
        <f t="shared" si="14"/>
        <v/>
      </c>
      <c r="R84" s="394"/>
      <c r="S84" s="394"/>
      <c r="AS84" s="15"/>
      <c r="BB84" s="1" t="e">
        <f t="shared" si="11"/>
        <v>#VALUE!</v>
      </c>
      <c r="BC84" s="1" t="e">
        <f t="shared" si="13"/>
        <v>#VALUE!</v>
      </c>
      <c r="BD84" s="1" t="e">
        <f t="shared" si="12"/>
        <v>#VALUE!</v>
      </c>
    </row>
    <row r="85" spans="3:56" x14ac:dyDescent="0.2">
      <c r="C85" s="393"/>
      <c r="D85" s="393"/>
      <c r="E85" s="393"/>
      <c r="F85" s="393"/>
      <c r="G85" s="391"/>
      <c r="H85" s="392"/>
      <c r="I85" s="27"/>
      <c r="J85" s="27"/>
      <c r="K85" s="394" t="str">
        <f>IF(H85&lt;&gt;"",VLOOKUP($C85,#REF!,64,),"")</f>
        <v/>
      </c>
      <c r="L85" s="394"/>
      <c r="M85" s="394"/>
      <c r="N85" s="394" t="str">
        <f>IF($K85&lt;&gt; "",(INDEX(#REF!, MATCH(C85,#REF!,0), MATCH($N$34,#REF!,0))),"")</f>
        <v/>
      </c>
      <c r="O85" s="394"/>
      <c r="P85" s="394"/>
      <c r="Q85" s="394" t="str">
        <f t="shared" si="14"/>
        <v/>
      </c>
      <c r="R85" s="394"/>
      <c r="S85" s="394"/>
      <c r="AR85" s="65">
        <f>SUM(AR36:AR84)</f>
        <v>0</v>
      </c>
      <c r="AS85" s="15"/>
      <c r="BB85" s="1" t="e">
        <f t="shared" si="11"/>
        <v>#VALUE!</v>
      </c>
      <c r="BC85" s="1" t="e">
        <f t="shared" si="13"/>
        <v>#VALUE!</v>
      </c>
      <c r="BD85" s="1" t="e">
        <f t="shared" si="12"/>
        <v>#VALUE!</v>
      </c>
    </row>
    <row r="86" spans="3:56" x14ac:dyDescent="0.2">
      <c r="C86" s="393"/>
      <c r="D86" s="393"/>
      <c r="E86" s="393"/>
      <c r="F86" s="393"/>
      <c r="G86" s="391"/>
      <c r="H86" s="392"/>
      <c r="I86" s="27"/>
      <c r="J86" s="27"/>
      <c r="K86" s="394" t="str">
        <f>IF(H86&lt;&gt;"",VLOOKUP($C86,#REF!,64,),"")</f>
        <v/>
      </c>
      <c r="L86" s="394"/>
      <c r="M86" s="394"/>
      <c r="N86" s="394" t="str">
        <f>IF($K86&lt;&gt; "",(INDEX(#REF!, MATCH(C86,#REF!,0), MATCH($N$34,#REF!,0))),"")</f>
        <v/>
      </c>
      <c r="O86" s="394"/>
      <c r="P86" s="394"/>
      <c r="Q86" s="394" t="str">
        <f t="shared" si="14"/>
        <v/>
      </c>
      <c r="R86" s="394"/>
      <c r="S86" s="394"/>
      <c r="AS86" s="15"/>
    </row>
    <row r="87" spans="3:56" x14ac:dyDescent="0.2">
      <c r="C87" s="393"/>
      <c r="D87" s="393"/>
      <c r="E87" s="393"/>
      <c r="F87" s="393"/>
      <c r="G87" s="391"/>
      <c r="H87" s="392"/>
      <c r="I87" s="27"/>
      <c r="J87" s="27"/>
      <c r="K87" s="394" t="str">
        <f>IF(H87&lt;&gt;"",VLOOKUP($C87,#REF!,64,),"")</f>
        <v/>
      </c>
      <c r="L87" s="394"/>
      <c r="M87" s="394"/>
      <c r="N87" s="394" t="str">
        <f>IF($K87&lt;&gt; "",(INDEX(#REF!, MATCH(C87,#REF!,0), MATCH($N$34,#REF!,0))),"")</f>
        <v/>
      </c>
      <c r="O87" s="394"/>
      <c r="P87" s="394"/>
      <c r="Q87" s="394" t="str">
        <f t="shared" si="14"/>
        <v/>
      </c>
      <c r="R87" s="394"/>
      <c r="S87" s="394"/>
      <c r="AS87" s="15"/>
    </row>
    <row r="88" spans="3:56" x14ac:dyDescent="0.2">
      <c r="C88" s="393"/>
      <c r="D88" s="393"/>
      <c r="E88" s="393"/>
      <c r="F88" s="393"/>
      <c r="G88" s="391"/>
      <c r="H88" s="392"/>
      <c r="I88" s="27"/>
      <c r="J88" s="27"/>
      <c r="K88" s="394" t="str">
        <f>IF(H88&lt;&gt;"",VLOOKUP($C88,#REF!,64,),"")</f>
        <v/>
      </c>
      <c r="L88" s="394"/>
      <c r="M88" s="394"/>
      <c r="N88" s="394" t="str">
        <f>IF($K88&lt;&gt; "",(INDEX(#REF!, MATCH(C88,#REF!,0), MATCH($N$34,#REF!,0))),"")</f>
        <v/>
      </c>
      <c r="O88" s="394"/>
      <c r="P88" s="394"/>
      <c r="Q88" s="394" t="str">
        <f t="shared" si="14"/>
        <v/>
      </c>
      <c r="R88" s="394"/>
      <c r="S88" s="394"/>
      <c r="AS88" s="15"/>
    </row>
    <row r="89" spans="3:56" x14ac:dyDescent="0.2">
      <c r="C89" s="393"/>
      <c r="D89" s="393"/>
      <c r="E89" s="393"/>
      <c r="F89" s="393"/>
      <c r="G89" s="391"/>
      <c r="H89" s="392"/>
      <c r="I89" s="27"/>
      <c r="J89" s="27"/>
      <c r="K89" s="394" t="str">
        <f>IF(H89&lt;&gt;"",VLOOKUP($C89,#REF!,64,),"")</f>
        <v/>
      </c>
      <c r="L89" s="394"/>
      <c r="M89" s="394"/>
      <c r="N89" s="394" t="str">
        <f>IF($K89&lt;&gt; "",(INDEX(#REF!, MATCH(C89,#REF!,0), MATCH($N$34,#REF!,0))),"")</f>
        <v/>
      </c>
      <c r="O89" s="394"/>
      <c r="P89" s="394"/>
      <c r="Q89" s="394" t="str">
        <f t="shared" si="14"/>
        <v/>
      </c>
      <c r="R89" s="394"/>
      <c r="S89" s="394"/>
      <c r="AS89" s="15"/>
    </row>
    <row r="90" spans="3:56" x14ac:dyDescent="0.2">
      <c r="C90" s="393"/>
      <c r="D90" s="393"/>
      <c r="E90" s="393"/>
      <c r="F90" s="393"/>
      <c r="G90" s="391"/>
      <c r="H90" s="392"/>
      <c r="I90" s="27"/>
      <c r="J90" s="27"/>
      <c r="K90" s="394" t="str">
        <f>IF(H90&lt;&gt;"",VLOOKUP($C90,#REF!,64,),"")</f>
        <v/>
      </c>
      <c r="L90" s="394"/>
      <c r="M90" s="394"/>
      <c r="N90" s="394" t="str">
        <f>IF($K90&lt;&gt; "",(INDEX(#REF!, MATCH(C90,#REF!,0), MATCH($N$34,#REF!,0))),"")</f>
        <v/>
      </c>
      <c r="O90" s="394"/>
      <c r="P90" s="394"/>
      <c r="Q90" s="394" t="str">
        <f t="shared" si="14"/>
        <v/>
      </c>
      <c r="R90" s="394"/>
      <c r="S90" s="394"/>
      <c r="AS90" s="15"/>
    </row>
    <row r="91" spans="3:56" x14ac:dyDescent="0.2">
      <c r="C91" s="393"/>
      <c r="D91" s="393"/>
      <c r="E91" s="393"/>
      <c r="F91" s="393"/>
      <c r="G91" s="391"/>
      <c r="H91" s="392"/>
      <c r="I91" s="27"/>
      <c r="J91" s="27"/>
      <c r="K91" s="394" t="str">
        <f>IF(H91&lt;&gt;"",VLOOKUP($C91,#REF!,64,),"")</f>
        <v/>
      </c>
      <c r="L91" s="394"/>
      <c r="M91" s="394"/>
      <c r="N91" s="394" t="str">
        <f>IF($K91&lt;&gt; "",(INDEX(#REF!, MATCH(C91,#REF!,0), MATCH($N$34,#REF!,0))),"")</f>
        <v/>
      </c>
      <c r="O91" s="394"/>
      <c r="P91" s="394"/>
      <c r="Q91" s="394" t="str">
        <f t="shared" si="14"/>
        <v/>
      </c>
      <c r="R91" s="394"/>
      <c r="S91" s="394"/>
      <c r="AS91" s="15"/>
    </row>
    <row r="92" spans="3:56" x14ac:dyDescent="0.2">
      <c r="C92" s="393"/>
      <c r="D92" s="393"/>
      <c r="E92" s="393"/>
      <c r="F92" s="393"/>
      <c r="G92" s="391"/>
      <c r="H92" s="392"/>
      <c r="I92" s="27"/>
      <c r="J92" s="27"/>
      <c r="K92" s="394" t="str">
        <f>IF(H92&lt;&gt;"",VLOOKUP($C92,#REF!,64,),"")</f>
        <v/>
      </c>
      <c r="L92" s="394"/>
      <c r="M92" s="394"/>
      <c r="N92" s="394" t="str">
        <f>IF($K92&lt;&gt; "",(INDEX(#REF!, MATCH(C92,#REF!,0), MATCH($N$34,#REF!,0))),"")</f>
        <v/>
      </c>
      <c r="O92" s="394"/>
      <c r="P92" s="394"/>
      <c r="Q92" s="394" t="str">
        <f t="shared" si="14"/>
        <v/>
      </c>
      <c r="R92" s="394"/>
      <c r="S92" s="394"/>
      <c r="AS92" s="15"/>
    </row>
    <row r="93" spans="3:56" x14ac:dyDescent="0.2">
      <c r="C93" s="393"/>
      <c r="D93" s="393"/>
      <c r="E93" s="393"/>
      <c r="F93" s="393"/>
      <c r="G93" s="391"/>
      <c r="H93" s="392"/>
      <c r="I93" s="27"/>
      <c r="J93" s="27"/>
      <c r="K93" s="394" t="str">
        <f>IF(H93&lt;&gt;"",VLOOKUP($C93,#REF!,64,),"")</f>
        <v/>
      </c>
      <c r="L93" s="394"/>
      <c r="M93" s="394"/>
      <c r="N93" s="394" t="str">
        <f>IF($K93&lt;&gt; "",(INDEX(#REF!, MATCH(C93,#REF!,0), MATCH($N$34,#REF!,0))),"")</f>
        <v/>
      </c>
      <c r="O93" s="394"/>
      <c r="P93" s="394"/>
      <c r="Q93" s="394" t="str">
        <f t="shared" si="14"/>
        <v/>
      </c>
      <c r="R93" s="394"/>
      <c r="S93" s="394"/>
      <c r="AS93" s="15"/>
    </row>
    <row r="94" spans="3:56" x14ac:dyDescent="0.2">
      <c r="C94" s="393"/>
      <c r="D94" s="393"/>
      <c r="E94" s="393"/>
      <c r="F94" s="393"/>
      <c r="G94" s="391"/>
      <c r="H94" s="392"/>
      <c r="I94" s="27"/>
      <c r="J94" s="27"/>
      <c r="K94" s="394" t="str">
        <f>IF(H94&lt;&gt;"",VLOOKUP($C94,#REF!,64,),"")</f>
        <v/>
      </c>
      <c r="L94" s="394"/>
      <c r="M94" s="394"/>
      <c r="N94" s="394" t="str">
        <f>IF($K94&lt;&gt; "",(INDEX(#REF!, MATCH(C94,#REF!,0), MATCH($N$34,#REF!,0))),"")</f>
        <v/>
      </c>
      <c r="O94" s="394"/>
      <c r="P94" s="394"/>
      <c r="Q94" s="394" t="str">
        <f t="shared" si="14"/>
        <v/>
      </c>
      <c r="R94" s="394"/>
      <c r="S94" s="394"/>
      <c r="AS94" s="15"/>
    </row>
    <row r="95" spans="3:56" x14ac:dyDescent="0.2">
      <c r="C95" s="393"/>
      <c r="D95" s="393"/>
      <c r="E95" s="393"/>
      <c r="F95" s="393"/>
      <c r="G95" s="391"/>
      <c r="H95" s="392"/>
      <c r="I95" s="27"/>
      <c r="J95" s="27"/>
      <c r="K95" s="394" t="str">
        <f>IF(H95&lt;&gt;"",VLOOKUP($C95,#REF!,64,),"")</f>
        <v/>
      </c>
      <c r="L95" s="394"/>
      <c r="M95" s="394"/>
      <c r="N95" s="394" t="str">
        <f>IF($K95&lt;&gt; "",(INDEX(#REF!, MATCH(C95,#REF!,0), MATCH($N$34,#REF!,0))),"")</f>
        <v/>
      </c>
      <c r="O95" s="394"/>
      <c r="P95" s="394"/>
      <c r="Q95" s="394" t="str">
        <f t="shared" si="14"/>
        <v/>
      </c>
      <c r="R95" s="394"/>
      <c r="S95" s="394"/>
      <c r="AS95" s="15"/>
    </row>
    <row r="96" spans="3:56" x14ac:dyDescent="0.2">
      <c r="C96" s="28"/>
      <c r="D96" s="28"/>
      <c r="E96" s="28"/>
      <c r="F96" s="28"/>
      <c r="G96" s="391"/>
      <c r="H96" s="392"/>
      <c r="I96" s="28"/>
      <c r="J96" s="28"/>
      <c r="K96" s="28"/>
      <c r="L96" s="28"/>
      <c r="M96" s="28"/>
      <c r="N96" s="28"/>
      <c r="O96" s="28"/>
      <c r="P96" s="28"/>
      <c r="Q96" s="28"/>
      <c r="R96" s="28"/>
      <c r="S96" s="28"/>
      <c r="AS96" s="15"/>
    </row>
    <row r="97" spans="21:45" x14ac:dyDescent="0.2">
      <c r="AS97" s="15"/>
    </row>
    <row r="98" spans="21:45" x14ac:dyDescent="0.2">
      <c r="AS98" s="15"/>
    </row>
    <row r="99" spans="21:45" x14ac:dyDescent="0.2">
      <c r="AS99" s="15"/>
    </row>
    <row r="100" spans="21:45" x14ac:dyDescent="0.2">
      <c r="AS100" s="15"/>
    </row>
    <row r="101" spans="21:45" x14ac:dyDescent="0.2">
      <c r="U101" s="1"/>
      <c r="AS101" s="15"/>
    </row>
    <row r="102" spans="21:45" x14ac:dyDescent="0.2">
      <c r="U102" s="1"/>
      <c r="AS102" s="15"/>
    </row>
    <row r="103" spans="21:45" x14ac:dyDescent="0.2">
      <c r="U103" s="1"/>
      <c r="AS103" s="15"/>
    </row>
    <row r="104" spans="21:45" x14ac:dyDescent="0.2">
      <c r="U104" s="1"/>
      <c r="AS104" s="15"/>
    </row>
    <row r="105" spans="21:45" x14ac:dyDescent="0.2">
      <c r="U105" s="1"/>
      <c r="AS105" s="15"/>
    </row>
    <row r="106" spans="21:45" x14ac:dyDescent="0.2">
      <c r="U106" s="1"/>
      <c r="AS106" s="15"/>
    </row>
    <row r="107" spans="21:45" x14ac:dyDescent="0.2">
      <c r="U107" s="1"/>
      <c r="AS107" s="15"/>
    </row>
    <row r="108" spans="21:45" x14ac:dyDescent="0.2">
      <c r="U108" s="1"/>
      <c r="AS108" s="15"/>
    </row>
    <row r="109" spans="21:45" x14ac:dyDescent="0.2">
      <c r="U109" s="1"/>
      <c r="AS109" s="15"/>
    </row>
    <row r="110" spans="21:45" x14ac:dyDescent="0.2">
      <c r="U110" s="1"/>
      <c r="AS110" s="15"/>
    </row>
    <row r="111" spans="21:45" x14ac:dyDescent="0.2">
      <c r="U111" s="1"/>
      <c r="AS111" s="15"/>
    </row>
    <row r="112" spans="21:45" x14ac:dyDescent="0.2">
      <c r="U112" s="1"/>
      <c r="AS112" s="15"/>
    </row>
    <row r="113" spans="21:45" x14ac:dyDescent="0.2">
      <c r="U113" s="1"/>
      <c r="AS113" s="15"/>
    </row>
    <row r="114" spans="21:45" x14ac:dyDescent="0.2">
      <c r="U114" s="1"/>
      <c r="AS114" s="15"/>
    </row>
    <row r="115" spans="21:45" x14ac:dyDescent="0.2">
      <c r="U115" s="1"/>
      <c r="AS115" s="15"/>
    </row>
    <row r="116" spans="21:45" x14ac:dyDescent="0.2">
      <c r="U116" s="1"/>
      <c r="AS116" s="15"/>
    </row>
    <row r="117" spans="21:45" x14ac:dyDescent="0.2">
      <c r="U117" s="1"/>
      <c r="AS117" s="15"/>
    </row>
    <row r="118" spans="21:45" x14ac:dyDescent="0.2">
      <c r="U118" s="1"/>
      <c r="AS118" s="15"/>
    </row>
    <row r="119" spans="21:45" x14ac:dyDescent="0.2">
      <c r="U119" s="1"/>
      <c r="AS119" s="15"/>
    </row>
    <row r="120" spans="21:45" x14ac:dyDescent="0.2">
      <c r="U120" s="1"/>
      <c r="AS120" s="15"/>
    </row>
    <row r="121" spans="21:45" x14ac:dyDescent="0.2">
      <c r="U121" s="1"/>
      <c r="AS121" s="15"/>
    </row>
    <row r="122" spans="21:45" x14ac:dyDescent="0.2">
      <c r="U122" s="1"/>
      <c r="AS122" s="15"/>
    </row>
    <row r="123" spans="21:45" x14ac:dyDescent="0.2">
      <c r="U123" s="1"/>
      <c r="AS123" s="15"/>
    </row>
    <row r="124" spans="21:45" x14ac:dyDescent="0.2">
      <c r="U124" s="1"/>
      <c r="AS124" s="15"/>
    </row>
    <row r="125" spans="21:45" x14ac:dyDescent="0.2">
      <c r="U125" s="1"/>
      <c r="AS125" s="15"/>
    </row>
    <row r="126" spans="21:45" x14ac:dyDescent="0.2">
      <c r="U126" s="1"/>
      <c r="AS126" s="15"/>
    </row>
    <row r="127" spans="21:45" x14ac:dyDescent="0.2">
      <c r="U127" s="1"/>
      <c r="AS127" s="15"/>
    </row>
    <row r="128" spans="21:45" x14ac:dyDescent="0.2">
      <c r="U128" s="1"/>
      <c r="AS128" s="15"/>
    </row>
    <row r="129" spans="21:45" x14ac:dyDescent="0.2">
      <c r="U129" s="1"/>
      <c r="AS129" s="15"/>
    </row>
    <row r="130" spans="21:45" x14ac:dyDescent="0.2">
      <c r="U130" s="1"/>
      <c r="AS130" s="15"/>
    </row>
    <row r="131" spans="21:45" x14ac:dyDescent="0.2">
      <c r="U131" s="1"/>
      <c r="AS131" s="15"/>
    </row>
    <row r="132" spans="21:45" x14ac:dyDescent="0.2">
      <c r="U132" s="1"/>
      <c r="AS132" s="15"/>
    </row>
  </sheetData>
  <sheetProtection selectLockedCells="1"/>
  <mergeCells count="553">
    <mergeCell ref="A5:AL5"/>
    <mergeCell ref="B6:AK6"/>
    <mergeCell ref="B7:AK7"/>
    <mergeCell ref="B8:AK8"/>
    <mergeCell ref="Z9:AL9"/>
    <mergeCell ref="C10:G10"/>
    <mergeCell ref="H10:S10"/>
    <mergeCell ref="AJ10:AL10"/>
    <mergeCell ref="F11:S11"/>
    <mergeCell ref="AJ11:AL11"/>
    <mergeCell ref="F12:S12"/>
    <mergeCell ref="AI12:AL12"/>
    <mergeCell ref="C13:E13"/>
    <mergeCell ref="F13:S13"/>
    <mergeCell ref="AJ13:AL13"/>
    <mergeCell ref="G14:S14"/>
    <mergeCell ref="U16:Y16"/>
    <mergeCell ref="Z16:AD16"/>
    <mergeCell ref="AF16:AL16"/>
    <mergeCell ref="C17:F17"/>
    <mergeCell ref="G17:T17"/>
    <mergeCell ref="U17:Y17"/>
    <mergeCell ref="Z17:AD17"/>
    <mergeCell ref="AF17:AL18"/>
    <mergeCell ref="C18:I18"/>
    <mergeCell ref="J18:T18"/>
    <mergeCell ref="C19:H19"/>
    <mergeCell ref="I19:T19"/>
    <mergeCell ref="U19:Y19"/>
    <mergeCell ref="Z19:AD20"/>
    <mergeCell ref="C20:E20"/>
    <mergeCell ref="F20:M20"/>
    <mergeCell ref="O20:T20"/>
    <mergeCell ref="AJ20:AL20"/>
    <mergeCell ref="C22:M22"/>
    <mergeCell ref="Q22:V22"/>
    <mergeCell ref="W22:Z22"/>
    <mergeCell ref="F23:G23"/>
    <mergeCell ref="J23:L23"/>
    <mergeCell ref="N23:O23"/>
    <mergeCell ref="W23:Z23"/>
    <mergeCell ref="AC23:AL23"/>
    <mergeCell ref="I24:O24"/>
    <mergeCell ref="AC24:AL24"/>
    <mergeCell ref="G25:O25"/>
    <mergeCell ref="P25:Z25"/>
    <mergeCell ref="AC25:AL25"/>
    <mergeCell ref="G26:O26"/>
    <mergeCell ref="Q26:V26"/>
    <mergeCell ref="W26:Z26"/>
    <mergeCell ref="AC26:AL26"/>
    <mergeCell ref="G27:O27"/>
    <mergeCell ref="Q27:V27"/>
    <mergeCell ref="W27:Z27"/>
    <mergeCell ref="AC27:AL27"/>
    <mergeCell ref="AC28:AL28"/>
    <mergeCell ref="I29:O29"/>
    <mergeCell ref="W29:Z29"/>
    <mergeCell ref="AC29:AL29"/>
    <mergeCell ref="I30:O30"/>
    <mergeCell ref="W30:Z30"/>
    <mergeCell ref="AC30:AL30"/>
    <mergeCell ref="AU31:AX31"/>
    <mergeCell ref="AY31:BB31"/>
    <mergeCell ref="F32:I32"/>
    <mergeCell ref="J32:J35"/>
    <mergeCell ref="K32:K35"/>
    <mergeCell ref="L32:L35"/>
    <mergeCell ref="X32:Z32"/>
    <mergeCell ref="AB32:AL32"/>
    <mergeCell ref="X33:Z33"/>
    <mergeCell ref="AD33:AD35"/>
    <mergeCell ref="AJ33:AL33"/>
    <mergeCell ref="N34:P34"/>
    <mergeCell ref="AJ34:AL34"/>
    <mergeCell ref="M35:O35"/>
    <mergeCell ref="P35:Q35"/>
    <mergeCell ref="R35:T35"/>
    <mergeCell ref="V35:X35"/>
    <mergeCell ref="AF35:AG35"/>
    <mergeCell ref="AH35:AI35"/>
    <mergeCell ref="AJ35:AL35"/>
    <mergeCell ref="AJ36:AL36"/>
    <mergeCell ref="AP36:AQ36"/>
    <mergeCell ref="B37:D37"/>
    <mergeCell ref="E37:I37"/>
    <mergeCell ref="M37:O37"/>
    <mergeCell ref="P37:Q37"/>
    <mergeCell ref="R37:T37"/>
    <mergeCell ref="V37:X37"/>
    <mergeCell ref="Y37:AC37"/>
    <mergeCell ref="AF37:AG37"/>
    <mergeCell ref="AH37:AI37"/>
    <mergeCell ref="AJ37:AL37"/>
    <mergeCell ref="AP37:AQ37"/>
    <mergeCell ref="B36:D36"/>
    <mergeCell ref="E36:I36"/>
    <mergeCell ref="M36:O36"/>
    <mergeCell ref="P36:Q36"/>
    <mergeCell ref="R36:T36"/>
    <mergeCell ref="V36:X36"/>
    <mergeCell ref="Y36:AC36"/>
    <mergeCell ref="AF36:AG36"/>
    <mergeCell ref="AH36:AI36"/>
    <mergeCell ref="AJ38:AL38"/>
    <mergeCell ref="AP38:AQ38"/>
    <mergeCell ref="B39:D39"/>
    <mergeCell ref="E39:I39"/>
    <mergeCell ref="M39:O39"/>
    <mergeCell ref="P39:Q39"/>
    <mergeCell ref="R39:T39"/>
    <mergeCell ref="V39:X39"/>
    <mergeCell ref="Y39:AC39"/>
    <mergeCell ref="AF39:AG39"/>
    <mergeCell ref="AH39:AI39"/>
    <mergeCell ref="AJ39:AL39"/>
    <mergeCell ref="AP39:AQ39"/>
    <mergeCell ref="B38:D38"/>
    <mergeCell ref="E38:I38"/>
    <mergeCell ref="M38:O38"/>
    <mergeCell ref="P38:Q38"/>
    <mergeCell ref="R38:T38"/>
    <mergeCell ref="V38:X38"/>
    <mergeCell ref="Y38:AC38"/>
    <mergeCell ref="AF38:AG38"/>
    <mergeCell ref="AH38:AI38"/>
    <mergeCell ref="AJ40:AL40"/>
    <mergeCell ref="AP40:AQ40"/>
    <mergeCell ref="B41:D41"/>
    <mergeCell ref="E41:I41"/>
    <mergeCell ref="M41:O41"/>
    <mergeCell ref="P41:Q41"/>
    <mergeCell ref="R41:T41"/>
    <mergeCell ref="V41:X41"/>
    <mergeCell ref="Y41:AC41"/>
    <mergeCell ref="AF41:AG41"/>
    <mergeCell ref="AH41:AI41"/>
    <mergeCell ref="AJ41:AL41"/>
    <mergeCell ref="AP41:AQ41"/>
    <mergeCell ref="B40:D40"/>
    <mergeCell ref="E40:I40"/>
    <mergeCell ref="M40:O40"/>
    <mergeCell ref="P40:Q40"/>
    <mergeCell ref="R40:T40"/>
    <mergeCell ref="V40:X40"/>
    <mergeCell ref="Y40:AC40"/>
    <mergeCell ref="AF40:AG40"/>
    <mergeCell ref="AH40:AI40"/>
    <mergeCell ref="AJ42:AL42"/>
    <mergeCell ref="AP42:AQ42"/>
    <mergeCell ref="B43:D43"/>
    <mergeCell ref="E43:I43"/>
    <mergeCell ref="M43:O43"/>
    <mergeCell ref="P43:Q43"/>
    <mergeCell ref="R43:T43"/>
    <mergeCell ref="V43:X43"/>
    <mergeCell ref="Y43:AC43"/>
    <mergeCell ref="AF43:AG43"/>
    <mergeCell ref="AH43:AI43"/>
    <mergeCell ref="AJ43:AL43"/>
    <mergeCell ref="AP43:AQ43"/>
    <mergeCell ref="B42:D42"/>
    <mergeCell ref="E42:I42"/>
    <mergeCell ref="M42:O42"/>
    <mergeCell ref="P42:Q42"/>
    <mergeCell ref="R42:T42"/>
    <mergeCell ref="V42:X42"/>
    <mergeCell ref="Y42:AC42"/>
    <mergeCell ref="AF42:AG42"/>
    <mergeCell ref="AH42:AI42"/>
    <mergeCell ref="AJ44:AL44"/>
    <mergeCell ref="AP44:AQ44"/>
    <mergeCell ref="B45:D45"/>
    <mergeCell ref="E45:I45"/>
    <mergeCell ref="M45:O45"/>
    <mergeCell ref="P45:Q45"/>
    <mergeCell ref="R45:T45"/>
    <mergeCell ref="V45:X45"/>
    <mergeCell ref="Y45:AC45"/>
    <mergeCell ref="AF45:AG45"/>
    <mergeCell ref="AH45:AI45"/>
    <mergeCell ref="AJ45:AL45"/>
    <mergeCell ref="AP45:AQ45"/>
    <mergeCell ref="B44:D44"/>
    <mergeCell ref="E44:I44"/>
    <mergeCell ref="M44:O44"/>
    <mergeCell ref="P44:Q44"/>
    <mergeCell ref="R44:T44"/>
    <mergeCell ref="V44:X44"/>
    <mergeCell ref="Y44:AC44"/>
    <mergeCell ref="AF44:AG44"/>
    <mergeCell ref="AH44:AI44"/>
    <mergeCell ref="AJ46:AL46"/>
    <mergeCell ref="AP46:AQ46"/>
    <mergeCell ref="B47:D47"/>
    <mergeCell ref="E47:I47"/>
    <mergeCell ref="M47:O47"/>
    <mergeCell ref="P47:Q47"/>
    <mergeCell ref="R47:T47"/>
    <mergeCell ref="V47:X47"/>
    <mergeCell ref="Y47:AC47"/>
    <mergeCell ref="AF47:AG47"/>
    <mergeCell ref="AH47:AI47"/>
    <mergeCell ref="AJ47:AL47"/>
    <mergeCell ref="AP47:AQ47"/>
    <mergeCell ref="B46:D46"/>
    <mergeCell ref="E46:I46"/>
    <mergeCell ref="M46:O46"/>
    <mergeCell ref="P46:Q46"/>
    <mergeCell ref="R46:T46"/>
    <mergeCell ref="V46:X46"/>
    <mergeCell ref="Y46:AC46"/>
    <mergeCell ref="AF46:AG46"/>
    <mergeCell ref="AH46:AI46"/>
    <mergeCell ref="AJ48:AL48"/>
    <mergeCell ref="AP48:AQ48"/>
    <mergeCell ref="B49:D49"/>
    <mergeCell ref="E49:I49"/>
    <mergeCell ref="M49:O49"/>
    <mergeCell ref="P49:Q49"/>
    <mergeCell ref="R49:T49"/>
    <mergeCell ref="V49:X49"/>
    <mergeCell ref="Y49:AC49"/>
    <mergeCell ref="AF49:AG49"/>
    <mergeCell ref="AH49:AI49"/>
    <mergeCell ref="AJ49:AL49"/>
    <mergeCell ref="AP49:AQ49"/>
    <mergeCell ref="B48:D48"/>
    <mergeCell ref="E48:I48"/>
    <mergeCell ref="M48:O48"/>
    <mergeCell ref="P48:Q48"/>
    <mergeCell ref="R48:T48"/>
    <mergeCell ref="V48:X48"/>
    <mergeCell ref="Y48:AC48"/>
    <mergeCell ref="AF48:AG48"/>
    <mergeCell ref="AH48:AI48"/>
    <mergeCell ref="AJ50:AL50"/>
    <mergeCell ref="AP50:AQ50"/>
    <mergeCell ref="B51:D51"/>
    <mergeCell ref="E51:I51"/>
    <mergeCell ref="M51:O51"/>
    <mergeCell ref="P51:Q51"/>
    <mergeCell ref="R51:T51"/>
    <mergeCell ref="V51:X51"/>
    <mergeCell ref="Y51:AC51"/>
    <mergeCell ref="AF51:AG51"/>
    <mergeCell ref="AH51:AI51"/>
    <mergeCell ref="AJ51:AL51"/>
    <mergeCell ref="AP51:AQ51"/>
    <mergeCell ref="B50:D50"/>
    <mergeCell ref="E50:I50"/>
    <mergeCell ref="M50:O50"/>
    <mergeCell ref="P50:Q50"/>
    <mergeCell ref="R50:T50"/>
    <mergeCell ref="V50:X50"/>
    <mergeCell ref="Y50:AC50"/>
    <mergeCell ref="AF50:AG50"/>
    <mergeCell ref="AH50:AI50"/>
    <mergeCell ref="AJ52:AL52"/>
    <mergeCell ref="AP52:AQ52"/>
    <mergeCell ref="B53:D53"/>
    <mergeCell ref="E53:I53"/>
    <mergeCell ref="M53:O53"/>
    <mergeCell ref="P53:Q53"/>
    <mergeCell ref="R53:T53"/>
    <mergeCell ref="AA53:AB53"/>
    <mergeCell ref="AP53:AQ53"/>
    <mergeCell ref="B52:D52"/>
    <mergeCell ref="E52:I52"/>
    <mergeCell ref="M52:O52"/>
    <mergeCell ref="P52:Q52"/>
    <mergeCell ref="R52:T52"/>
    <mergeCell ref="V52:X52"/>
    <mergeCell ref="Y52:AC52"/>
    <mergeCell ref="AF52:AG52"/>
    <mergeCell ref="AH52:AI52"/>
    <mergeCell ref="B54:D54"/>
    <mergeCell ref="E54:I54"/>
    <mergeCell ref="M54:O54"/>
    <mergeCell ref="P54:Q54"/>
    <mergeCell ref="R54:T54"/>
    <mergeCell ref="AD54:AD55"/>
    <mergeCell ref="AP54:AQ54"/>
    <mergeCell ref="B55:D55"/>
    <mergeCell ref="E55:I55"/>
    <mergeCell ref="M55:O55"/>
    <mergeCell ref="P55:Q55"/>
    <mergeCell ref="R55:T55"/>
    <mergeCell ref="AF55:AG55"/>
    <mergeCell ref="AH55:AI55"/>
    <mergeCell ref="AJ55:AL55"/>
    <mergeCell ref="AP55:AQ55"/>
    <mergeCell ref="AJ56:AL56"/>
    <mergeCell ref="AP56:AQ56"/>
    <mergeCell ref="B57:D57"/>
    <mergeCell ref="E57:I57"/>
    <mergeCell ref="M57:O57"/>
    <mergeCell ref="P57:Q57"/>
    <mergeCell ref="R57:T57"/>
    <mergeCell ref="V57:X57"/>
    <mergeCell ref="Y57:AC57"/>
    <mergeCell ref="AF57:AG57"/>
    <mergeCell ref="AH57:AI57"/>
    <mergeCell ref="AJ57:AL57"/>
    <mergeCell ref="AP57:AQ57"/>
    <mergeCell ref="B56:D56"/>
    <mergeCell ref="E56:I56"/>
    <mergeCell ref="M56:O56"/>
    <mergeCell ref="P56:Q56"/>
    <mergeCell ref="R56:T56"/>
    <mergeCell ref="V56:X56"/>
    <mergeCell ref="Y56:AC56"/>
    <mergeCell ref="AF56:AG56"/>
    <mergeCell ref="AH56:AI56"/>
    <mergeCell ref="AJ58:AL58"/>
    <mergeCell ref="AP58:AQ58"/>
    <mergeCell ref="B59:D59"/>
    <mergeCell ref="E59:I59"/>
    <mergeCell ref="M59:O59"/>
    <mergeCell ref="P59:Q59"/>
    <mergeCell ref="R59:T59"/>
    <mergeCell ref="V59:X59"/>
    <mergeCell ref="Y59:AC59"/>
    <mergeCell ref="AF59:AG59"/>
    <mergeCell ref="AH59:AI59"/>
    <mergeCell ref="AJ59:AL59"/>
    <mergeCell ref="AP59:AQ59"/>
    <mergeCell ref="B58:D58"/>
    <mergeCell ref="E58:I58"/>
    <mergeCell ref="M58:O58"/>
    <mergeCell ref="P58:Q58"/>
    <mergeCell ref="R58:T58"/>
    <mergeCell ref="V58:X58"/>
    <mergeCell ref="Y58:AC58"/>
    <mergeCell ref="AF58:AG58"/>
    <mergeCell ref="AH58:AI58"/>
    <mergeCell ref="AJ60:AL60"/>
    <mergeCell ref="AP60:AQ60"/>
    <mergeCell ref="B61:D61"/>
    <mergeCell ref="E61:I61"/>
    <mergeCell ref="M61:O61"/>
    <mergeCell ref="P61:Q61"/>
    <mergeCell ref="R61:T61"/>
    <mergeCell ref="V61:X61"/>
    <mergeCell ref="Y61:AC61"/>
    <mergeCell ref="AF61:AG61"/>
    <mergeCell ref="AH61:AI61"/>
    <mergeCell ref="AJ61:AL61"/>
    <mergeCell ref="AP61:AQ61"/>
    <mergeCell ref="B60:D60"/>
    <mergeCell ref="E60:I60"/>
    <mergeCell ref="M60:O60"/>
    <mergeCell ref="P60:Q60"/>
    <mergeCell ref="R60:T60"/>
    <mergeCell ref="V60:X60"/>
    <mergeCell ref="Y60:AC60"/>
    <mergeCell ref="AF60:AG60"/>
    <mergeCell ref="AH60:AI60"/>
    <mergeCell ref="AJ62:AL62"/>
    <mergeCell ref="AP62:AQ62"/>
    <mergeCell ref="B63:D63"/>
    <mergeCell ref="E63:I63"/>
    <mergeCell ref="M63:O63"/>
    <mergeCell ref="P63:Q63"/>
    <mergeCell ref="R63:T63"/>
    <mergeCell ref="V63:X63"/>
    <mergeCell ref="Y63:AC63"/>
    <mergeCell ref="AF63:AG63"/>
    <mergeCell ref="AH63:AI63"/>
    <mergeCell ref="AJ63:AL63"/>
    <mergeCell ref="AP63:AQ63"/>
    <mergeCell ref="B62:D62"/>
    <mergeCell ref="E62:I62"/>
    <mergeCell ref="M62:O62"/>
    <mergeCell ref="P62:Q62"/>
    <mergeCell ref="R62:T62"/>
    <mergeCell ref="V62:X62"/>
    <mergeCell ref="Y62:AC62"/>
    <mergeCell ref="AF62:AG62"/>
    <mergeCell ref="AH62:AI62"/>
    <mergeCell ref="AJ64:AL64"/>
    <mergeCell ref="AP64:AQ64"/>
    <mergeCell ref="B65:D65"/>
    <mergeCell ref="E65:I65"/>
    <mergeCell ref="M65:O65"/>
    <mergeCell ref="P65:Q65"/>
    <mergeCell ref="R65:T65"/>
    <mergeCell ref="V65:X65"/>
    <mergeCell ref="Y65:AC65"/>
    <mergeCell ref="AF65:AG65"/>
    <mergeCell ref="AH65:AI65"/>
    <mergeCell ref="AJ65:AL65"/>
    <mergeCell ref="AP65:AQ65"/>
    <mergeCell ref="B64:D64"/>
    <mergeCell ref="E64:I64"/>
    <mergeCell ref="M64:O64"/>
    <mergeCell ref="P64:Q64"/>
    <mergeCell ref="R64:T64"/>
    <mergeCell ref="V64:X64"/>
    <mergeCell ref="Y64:AC64"/>
    <mergeCell ref="AF64:AG64"/>
    <mergeCell ref="AH64:AI64"/>
    <mergeCell ref="C66:F66"/>
    <mergeCell ref="G66:H66"/>
    <mergeCell ref="K66:M66"/>
    <mergeCell ref="N66:P66"/>
    <mergeCell ref="Q66:S66"/>
    <mergeCell ref="C67:F67"/>
    <mergeCell ref="G67:H67"/>
    <mergeCell ref="K67:M67"/>
    <mergeCell ref="N67:P67"/>
    <mergeCell ref="Q67:S67"/>
    <mergeCell ref="C68:F68"/>
    <mergeCell ref="G68:H68"/>
    <mergeCell ref="K68:M68"/>
    <mergeCell ref="N68:P68"/>
    <mergeCell ref="Q68:S68"/>
    <mergeCell ref="C69:F69"/>
    <mergeCell ref="G69:H69"/>
    <mergeCell ref="K69:M69"/>
    <mergeCell ref="N69:P69"/>
    <mergeCell ref="Q69:S69"/>
    <mergeCell ref="C70:F70"/>
    <mergeCell ref="G70:H70"/>
    <mergeCell ref="K70:M70"/>
    <mergeCell ref="N70:P70"/>
    <mergeCell ref="Q70:S70"/>
    <mergeCell ref="C71:F71"/>
    <mergeCell ref="G71:H71"/>
    <mergeCell ref="K71:M71"/>
    <mergeCell ref="N71:P71"/>
    <mergeCell ref="Q71:S71"/>
    <mergeCell ref="C72:F72"/>
    <mergeCell ref="G72:H72"/>
    <mergeCell ref="K72:M72"/>
    <mergeCell ref="N72:P72"/>
    <mergeCell ref="Q72:S72"/>
    <mergeCell ref="C73:F73"/>
    <mergeCell ref="G73:H73"/>
    <mergeCell ref="K73:M73"/>
    <mergeCell ref="N73:P73"/>
    <mergeCell ref="Q73:S73"/>
    <mergeCell ref="C74:F74"/>
    <mergeCell ref="G74:H74"/>
    <mergeCell ref="K74:M74"/>
    <mergeCell ref="N74:P74"/>
    <mergeCell ref="Q74:S74"/>
    <mergeCell ref="C75:F75"/>
    <mergeCell ref="G75:H75"/>
    <mergeCell ref="K75:M75"/>
    <mergeCell ref="N75:P75"/>
    <mergeCell ref="Q75:S75"/>
    <mergeCell ref="C76:F76"/>
    <mergeCell ref="G76:H76"/>
    <mergeCell ref="K76:M76"/>
    <mergeCell ref="N76:P76"/>
    <mergeCell ref="Q76:S76"/>
    <mergeCell ref="C77:F77"/>
    <mergeCell ref="G77:H77"/>
    <mergeCell ref="K77:M77"/>
    <mergeCell ref="N77:P77"/>
    <mergeCell ref="Q77:S77"/>
    <mergeCell ref="C78:F78"/>
    <mergeCell ref="G78:H78"/>
    <mergeCell ref="K78:M78"/>
    <mergeCell ref="N78:P78"/>
    <mergeCell ref="Q78:S78"/>
    <mergeCell ref="C79:F79"/>
    <mergeCell ref="G79:H79"/>
    <mergeCell ref="K79:M79"/>
    <mergeCell ref="N79:P79"/>
    <mergeCell ref="Q79:S79"/>
    <mergeCell ref="C80:F80"/>
    <mergeCell ref="G80:H80"/>
    <mergeCell ref="K80:M80"/>
    <mergeCell ref="N80:P80"/>
    <mergeCell ref="Q80:S80"/>
    <mergeCell ref="C81:F81"/>
    <mergeCell ref="G81:H81"/>
    <mergeCell ref="K81:M81"/>
    <mergeCell ref="N81:P81"/>
    <mergeCell ref="Q81:S81"/>
    <mergeCell ref="C82:F82"/>
    <mergeCell ref="G82:H82"/>
    <mergeCell ref="K82:M82"/>
    <mergeCell ref="N82:P82"/>
    <mergeCell ref="Q82:S82"/>
    <mergeCell ref="Q85:S85"/>
    <mergeCell ref="C83:F83"/>
    <mergeCell ref="G83:H83"/>
    <mergeCell ref="K83:M83"/>
    <mergeCell ref="N83:P83"/>
    <mergeCell ref="Q83:S83"/>
    <mergeCell ref="C84:F84"/>
    <mergeCell ref="G84:H84"/>
    <mergeCell ref="K84:M84"/>
    <mergeCell ref="N84:P84"/>
    <mergeCell ref="Q84:S84"/>
    <mergeCell ref="C85:F85"/>
    <mergeCell ref="G85:H85"/>
    <mergeCell ref="K85:M85"/>
    <mergeCell ref="N85:P85"/>
    <mergeCell ref="C86:F86"/>
    <mergeCell ref="G86:H86"/>
    <mergeCell ref="K86:M86"/>
    <mergeCell ref="N86:P86"/>
    <mergeCell ref="Q86:S86"/>
    <mergeCell ref="C87:F87"/>
    <mergeCell ref="G87:H87"/>
    <mergeCell ref="K87:M87"/>
    <mergeCell ref="N87:P87"/>
    <mergeCell ref="Q87:S87"/>
    <mergeCell ref="C88:F88"/>
    <mergeCell ref="G88:H88"/>
    <mergeCell ref="K88:M88"/>
    <mergeCell ref="N88:P88"/>
    <mergeCell ref="Q88:S88"/>
    <mergeCell ref="C89:F89"/>
    <mergeCell ref="G89:H89"/>
    <mergeCell ref="K89:M89"/>
    <mergeCell ref="N89:P89"/>
    <mergeCell ref="Q89:S89"/>
    <mergeCell ref="C90:F90"/>
    <mergeCell ref="G90:H90"/>
    <mergeCell ref="K90:M90"/>
    <mergeCell ref="N90:P90"/>
    <mergeCell ref="Q90:S90"/>
    <mergeCell ref="C91:F91"/>
    <mergeCell ref="G91:H91"/>
    <mergeCell ref="K91:M91"/>
    <mergeCell ref="N91:P91"/>
    <mergeCell ref="Q91:S91"/>
    <mergeCell ref="C92:F92"/>
    <mergeCell ref="G92:H92"/>
    <mergeCell ref="K92:M92"/>
    <mergeCell ref="N92:P92"/>
    <mergeCell ref="Q92:S92"/>
    <mergeCell ref="C93:F93"/>
    <mergeCell ref="G93:H93"/>
    <mergeCell ref="K93:M93"/>
    <mergeCell ref="N93:P93"/>
    <mergeCell ref="Q93:S93"/>
    <mergeCell ref="G96:H96"/>
    <mergeCell ref="C94:F94"/>
    <mergeCell ref="G94:H94"/>
    <mergeCell ref="K94:M94"/>
    <mergeCell ref="N94:P94"/>
    <mergeCell ref="Q94:S94"/>
    <mergeCell ref="C95:F95"/>
    <mergeCell ref="G95:H95"/>
    <mergeCell ref="K95:M95"/>
    <mergeCell ref="N95:P95"/>
    <mergeCell ref="Q95:S95"/>
  </mergeCells>
  <conditionalFormatting sqref="U17:Y17">
    <cfRule type="expression" dxfId="8" priority="3" stopIfTrue="1">
      <formula>+U16&gt; ""</formula>
    </cfRule>
  </conditionalFormatting>
  <conditionalFormatting sqref="Z17:AD17">
    <cfRule type="expression" dxfId="7" priority="8" stopIfTrue="1">
      <formula>+Z16&gt;0</formula>
    </cfRule>
  </conditionalFormatting>
  <conditionalFormatting sqref="G27:M27">
    <cfRule type="cellIs" dxfId="6" priority="4" stopIfTrue="1" operator="equal">
      <formula>2</formula>
    </cfRule>
  </conditionalFormatting>
  <conditionalFormatting sqref="AG34:AI34 K28 P27 N34:P34 Q24 Q32">
    <cfRule type="cellIs" dxfId="5" priority="5" stopIfTrue="1" operator="equal">
      <formula>FALSE</formula>
    </cfRule>
  </conditionalFormatting>
  <conditionalFormatting sqref="AB32:AL32">
    <cfRule type="cellIs" dxfId="4" priority="6" stopIfTrue="1" operator="equal">
      <formula>0</formula>
    </cfRule>
    <cfRule type="cellIs" dxfId="3" priority="7" stopIfTrue="1" operator="equal">
      <formula>"blank"</formula>
    </cfRule>
  </conditionalFormatting>
  <conditionalFormatting sqref="V32:W32">
    <cfRule type="cellIs" dxfId="2" priority="9" stopIfTrue="1" operator="equal">
      <formula>0</formula>
    </cfRule>
  </conditionalFormatting>
  <conditionalFormatting sqref="E28">
    <cfRule type="cellIs" dxfId="1" priority="2" stopIfTrue="1" operator="equal">
      <formula>FALSE</formula>
    </cfRule>
  </conditionalFormatting>
  <conditionalFormatting sqref="L28">
    <cfRule type="cellIs" dxfId="0" priority="1" stopIfTrue="1" operator="equal">
      <formula>FALSE</formula>
    </cfRule>
  </conditionalFormatting>
  <dataValidations count="8">
    <dataValidation type="list" allowBlank="1" showDropDown="1" showInputMessage="1" showErrorMessage="1" error="Value must be L [left] or R [right] or B [both]" sqref="L36:L65">
      <formula1>$AP$17:$AP$20</formula1>
    </dataValidation>
    <dataValidation type="list" allowBlank="1" showDropDown="1" showInputMessage="1" showErrorMessage="1" error="Value must be L [left] or R [right]" sqref="K36:K65">
      <formula1>$AP$11:$AP$13</formula1>
    </dataValidation>
    <dataValidation type="list" allowBlank="1" showInputMessage="1" showErrorMessage="1" sqref="AP11">
      <formula1>$AP$11:$AP$13</formula1>
    </dataValidation>
    <dataValidation type="list" allowBlank="1" showInputMessage="1" showErrorMessage="1" sqref="I24:O24">
      <formula1>$AU$9:$AU$13</formula1>
    </dataValidation>
    <dataValidation allowBlank="1" showDropDown="1" showInputMessage="1" showErrorMessage="1" errorTitle="Finish" error="Value must be L [left] or R [right] or B [both]" sqref="J36:J65"/>
    <dataValidation type="list" allowBlank="1" showInputMessage="1" showErrorMessage="1" sqref="G27:O27">
      <formula1>INDIRECT($G$26)</formula1>
    </dataValidation>
    <dataValidation type="list" allowBlank="1" showInputMessage="1" showErrorMessage="1" sqref="F23 N23:O23">
      <formula1>$AZ$16:$AZ$17</formula1>
    </dataValidation>
    <dataValidation type="list" allowBlank="1" showInputMessage="1" showErrorMessage="1" sqref="AJ33:AL33">
      <formula1>$AR$34:$AR$36</formula1>
    </dataValidation>
  </dataValidations>
  <pageMargins left="0.25" right="0.15" top="0.25" bottom="0.67" header="0.5" footer="0.55000000000000004"/>
  <pageSetup scale="41" orientation="portrait" r:id="rId1"/>
  <headerFooter alignWithMargins="0">
    <oddFooter>&amp;L&amp;8
&amp;6&amp;F / &amp;A&amp;R&amp;6
&amp;Z&amp;F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21</xdr:col>
                    <xdr:colOff>85725</xdr:colOff>
                    <xdr:row>19</xdr:row>
                    <xdr:rowOff>66675</xdr:rowOff>
                  </from>
                  <to>
                    <xdr:col>21</xdr:col>
                    <xdr:colOff>695325</xdr:colOff>
                    <xdr:row>20</xdr:row>
                    <xdr:rowOff>123825</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25</xdr:col>
                    <xdr:colOff>19050</xdr:colOff>
                    <xdr:row>13</xdr:row>
                    <xdr:rowOff>114300</xdr:rowOff>
                  </from>
                  <to>
                    <xdr:col>25</xdr:col>
                    <xdr:colOff>600075</xdr:colOff>
                    <xdr:row>15</xdr:row>
                    <xdr:rowOff>9525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29</xdr:col>
                    <xdr:colOff>171450</xdr:colOff>
                    <xdr:row>13</xdr:row>
                    <xdr:rowOff>104775</xdr:rowOff>
                  </from>
                  <to>
                    <xdr:col>31</xdr:col>
                    <xdr:colOff>428625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6"/>
  <sheetViews>
    <sheetView topLeftCell="A21" workbookViewId="0">
      <selection activeCell="D46" sqref="D46:F46"/>
    </sheetView>
  </sheetViews>
  <sheetFormatPr defaultColWidth="9.140625" defaultRowHeight="12.75" x14ac:dyDescent="0.2"/>
  <cols>
    <col min="1" max="1" width="2.140625" style="119" customWidth="1"/>
    <col min="2" max="2" width="1.7109375" style="119" customWidth="1"/>
    <col min="3" max="3" width="26.42578125" style="119" customWidth="1"/>
    <col min="4" max="4" width="10.42578125" style="119" customWidth="1"/>
    <col min="5" max="5" width="23.140625" style="119" customWidth="1"/>
    <col min="6" max="7" width="1.7109375" style="119" customWidth="1"/>
    <col min="8" max="8" width="36.42578125" style="119" customWidth="1"/>
    <col min="9" max="9" width="9.85546875" style="119" customWidth="1"/>
    <col min="10" max="10" width="9.140625" style="119"/>
    <col min="11" max="11" width="0" style="119" hidden="1" customWidth="1"/>
    <col min="12" max="13" width="9.140625" style="119" hidden="1" customWidth="1"/>
    <col min="14" max="14" width="0" style="119" hidden="1" customWidth="1"/>
    <col min="15" max="16384" width="9.140625" style="119"/>
  </cols>
  <sheetData>
    <row r="1" spans="1:13" ht="28.5" customHeight="1" thickBot="1" x14ac:dyDescent="0.5">
      <c r="A1" s="118"/>
      <c r="B1" s="558" t="s">
        <v>193</v>
      </c>
      <c r="C1" s="558"/>
      <c r="D1" s="558"/>
      <c r="E1" s="558"/>
      <c r="F1" s="558"/>
      <c r="G1" s="558"/>
      <c r="H1" s="558"/>
      <c r="I1" s="558"/>
    </row>
    <row r="2" spans="1:13" ht="15" customHeight="1" x14ac:dyDescent="0.25">
      <c r="A2" s="118"/>
      <c r="B2" s="120"/>
      <c r="C2" s="559" t="s">
        <v>162</v>
      </c>
      <c r="D2" s="559"/>
      <c r="E2" s="121"/>
      <c r="F2" s="122"/>
      <c r="G2" s="123"/>
      <c r="H2" s="561" t="s">
        <v>163</v>
      </c>
      <c r="I2" s="562"/>
    </row>
    <row r="3" spans="1:13" ht="15" customHeight="1" x14ac:dyDescent="0.3">
      <c r="A3" s="124"/>
      <c r="B3" s="125"/>
      <c r="C3" s="560"/>
      <c r="D3" s="560"/>
      <c r="E3" s="126"/>
      <c r="F3" s="127"/>
      <c r="G3" s="128"/>
      <c r="H3" s="123" t="s">
        <v>164</v>
      </c>
      <c r="I3" s="129"/>
    </row>
    <row r="4" spans="1:13" ht="9" customHeight="1" x14ac:dyDescent="0.3">
      <c r="A4" s="124"/>
      <c r="B4" s="130"/>
      <c r="C4" s="131"/>
      <c r="D4" s="131"/>
      <c r="E4" s="132"/>
      <c r="F4" s="133"/>
      <c r="G4" s="134"/>
      <c r="H4" s="123"/>
      <c r="I4" s="129"/>
    </row>
    <row r="5" spans="1:13" ht="17.25" customHeight="1" x14ac:dyDescent="0.3">
      <c r="A5" s="124"/>
      <c r="B5" s="130"/>
      <c r="C5" s="563" t="s">
        <v>165</v>
      </c>
      <c r="D5" s="563"/>
      <c r="E5" s="135">
        <f>+CAB!O58</f>
        <v>0</v>
      </c>
      <c r="F5" s="133"/>
      <c r="G5" s="134"/>
      <c r="H5" s="136"/>
      <c r="I5" s="129"/>
      <c r="L5" s="137"/>
      <c r="M5" s="129"/>
    </row>
    <row r="6" spans="1:13" ht="4.5" customHeight="1" x14ac:dyDescent="0.3">
      <c r="A6" s="124"/>
      <c r="B6" s="130"/>
      <c r="C6" s="138"/>
      <c r="D6" s="138"/>
      <c r="E6" s="135"/>
      <c r="F6" s="133"/>
      <c r="G6" s="134"/>
      <c r="H6" s="136"/>
      <c r="I6" s="129"/>
      <c r="L6" s="137"/>
      <c r="M6" s="129"/>
    </row>
    <row r="7" spans="1:13" ht="4.5" customHeight="1" x14ac:dyDescent="0.3">
      <c r="A7" s="124"/>
      <c r="B7" s="130"/>
      <c r="C7" s="138"/>
      <c r="D7" s="138"/>
      <c r="E7" s="140"/>
      <c r="F7" s="133"/>
      <c r="G7" s="134"/>
      <c r="H7" s="136"/>
      <c r="I7" s="129"/>
      <c r="L7" s="129"/>
      <c r="M7" s="129"/>
    </row>
    <row r="8" spans="1:13" ht="17.25" customHeight="1" x14ac:dyDescent="0.3">
      <c r="A8" s="124"/>
      <c r="B8" s="130"/>
      <c r="C8" s="563" t="s">
        <v>166</v>
      </c>
      <c r="D8" s="563"/>
      <c r="E8" s="139">
        <f>+CAB!AM54</f>
        <v>0</v>
      </c>
      <c r="F8" s="133"/>
      <c r="G8" s="134"/>
      <c r="H8" s="136"/>
      <c r="I8" s="129"/>
      <c r="L8" s="137"/>
      <c r="M8" s="129"/>
    </row>
    <row r="9" spans="1:13" ht="4.5" customHeight="1" x14ac:dyDescent="0.3">
      <c r="A9" s="124"/>
      <c r="B9" s="130"/>
      <c r="C9" s="138"/>
      <c r="D9" s="138"/>
      <c r="E9" s="140"/>
      <c r="F9" s="133"/>
      <c r="G9" s="134"/>
      <c r="H9" s="136"/>
      <c r="I9" s="129"/>
      <c r="L9" s="129"/>
      <c r="M9" s="129"/>
    </row>
    <row r="10" spans="1:13" ht="4.5" customHeight="1" x14ac:dyDescent="0.3">
      <c r="A10" s="124"/>
      <c r="B10" s="130"/>
      <c r="C10" s="138"/>
      <c r="D10" s="138"/>
      <c r="E10" s="140"/>
      <c r="F10" s="133"/>
      <c r="G10" s="134"/>
      <c r="H10" s="136"/>
      <c r="I10" s="129"/>
      <c r="L10" s="129"/>
      <c r="M10" s="129"/>
    </row>
    <row r="11" spans="1:13" ht="17.25" customHeight="1" x14ac:dyDescent="0.3">
      <c r="A11" s="141"/>
      <c r="B11" s="130"/>
      <c r="C11" s="138" t="s">
        <v>167</v>
      </c>
      <c r="D11" s="138"/>
      <c r="E11" s="142">
        <f>+CAB!J58</f>
        <v>0</v>
      </c>
      <c r="F11" s="133"/>
      <c r="G11" s="134"/>
      <c r="H11" s="136"/>
      <c r="I11" s="129"/>
      <c r="L11" s="137" t="e">
        <f>#REF!-#REF!</f>
        <v>#REF!</v>
      </c>
      <c r="M11" s="129" t="s">
        <v>168</v>
      </c>
    </row>
    <row r="12" spans="1:13" ht="4.5" customHeight="1" x14ac:dyDescent="0.3">
      <c r="A12" s="124"/>
      <c r="B12" s="130"/>
      <c r="C12" s="138"/>
      <c r="D12" s="138"/>
      <c r="E12" s="140">
        <v>13</v>
      </c>
      <c r="F12" s="133"/>
      <c r="G12" s="134"/>
      <c r="H12" s="136"/>
      <c r="I12" s="129"/>
      <c r="L12" s="129"/>
      <c r="M12" s="129"/>
    </row>
    <row r="13" spans="1:13" ht="4.5" customHeight="1" thickBot="1" x14ac:dyDescent="0.35">
      <c r="A13" s="124"/>
      <c r="B13" s="130"/>
      <c r="C13" s="138"/>
      <c r="D13" s="138"/>
      <c r="E13" s="143"/>
      <c r="F13" s="133"/>
      <c r="G13" s="134"/>
      <c r="H13" s="136"/>
      <c r="I13" s="129"/>
      <c r="L13" s="129"/>
      <c r="M13" s="129"/>
    </row>
    <row r="14" spans="1:13" ht="18" customHeight="1" thickBot="1" x14ac:dyDescent="0.35">
      <c r="A14" s="124"/>
      <c r="B14" s="130"/>
      <c r="C14" s="138" t="s">
        <v>169</v>
      </c>
      <c r="D14" s="138"/>
      <c r="E14" s="144"/>
      <c r="F14" s="133"/>
      <c r="G14" s="134"/>
      <c r="H14" s="136" t="s">
        <v>170</v>
      </c>
      <c r="I14" s="137"/>
      <c r="L14" s="137"/>
      <c r="M14" s="129"/>
    </row>
    <row r="15" spans="1:13" ht="4.5" customHeight="1" thickBot="1" x14ac:dyDescent="0.35">
      <c r="A15" s="124"/>
      <c r="B15" s="130"/>
      <c r="C15" s="138"/>
      <c r="D15" s="138"/>
      <c r="E15" s="143"/>
      <c r="F15" s="133"/>
      <c r="G15" s="134"/>
      <c r="H15" s="136"/>
      <c r="I15" s="129"/>
      <c r="L15" s="129"/>
      <c r="M15" s="129"/>
    </row>
    <row r="16" spans="1:13" ht="17.25" customHeight="1" thickBot="1" x14ac:dyDescent="0.35">
      <c r="A16" s="124"/>
      <c r="B16" s="130"/>
      <c r="C16" s="138" t="s">
        <v>171</v>
      </c>
      <c r="D16" s="138"/>
      <c r="E16" s="145"/>
      <c r="F16" s="146"/>
      <c r="G16" s="147"/>
      <c r="H16" s="136" t="s">
        <v>172</v>
      </c>
      <c r="I16" s="137"/>
      <c r="L16" s="148">
        <v>15</v>
      </c>
      <c r="M16" s="129"/>
    </row>
    <row r="17" spans="1:13" ht="4.5" customHeight="1" thickBot="1" x14ac:dyDescent="0.35">
      <c r="A17" s="124"/>
      <c r="B17" s="130"/>
      <c r="C17" s="138"/>
      <c r="D17" s="138"/>
      <c r="E17" s="149"/>
      <c r="F17" s="146"/>
      <c r="G17" s="147"/>
      <c r="H17" s="136"/>
      <c r="I17" s="137"/>
      <c r="L17" s="129"/>
      <c r="M17" s="129"/>
    </row>
    <row r="18" spans="1:13" ht="17.25" customHeight="1" thickBot="1" x14ac:dyDescent="0.35">
      <c r="A18" s="124"/>
      <c r="B18" s="130"/>
      <c r="C18" s="138" t="s">
        <v>173</v>
      </c>
      <c r="D18" s="138"/>
      <c r="E18" s="149" t="e">
        <f>SUM(#REF!*E16)</f>
        <v>#REF!</v>
      </c>
      <c r="F18" s="146"/>
      <c r="G18" s="147"/>
      <c r="H18" s="136"/>
      <c r="I18" s="137"/>
      <c r="L18" s="148">
        <v>0</v>
      </c>
      <c r="M18" s="129"/>
    </row>
    <row r="19" spans="1:13" ht="4.5" customHeight="1" thickBot="1" x14ac:dyDescent="0.35">
      <c r="A19" s="124"/>
      <c r="B19" s="130"/>
      <c r="C19" s="138"/>
      <c r="D19" s="138"/>
      <c r="E19" s="143"/>
      <c r="F19" s="133"/>
      <c r="G19" s="134"/>
      <c r="H19" s="136"/>
      <c r="I19" s="129"/>
      <c r="L19" s="129"/>
      <c r="M19" s="129"/>
    </row>
    <row r="20" spans="1:13" ht="17.25" customHeight="1" thickBot="1" x14ac:dyDescent="0.35">
      <c r="A20" s="124"/>
      <c r="B20" s="130"/>
      <c r="C20" s="138" t="s">
        <v>174</v>
      </c>
      <c r="D20" s="138"/>
      <c r="E20" s="150"/>
      <c r="F20" s="146"/>
      <c r="G20" s="147"/>
      <c r="H20" s="136" t="s">
        <v>175</v>
      </c>
      <c r="I20" s="129"/>
      <c r="L20" s="151">
        <f>SUM(L16+L18)</f>
        <v>15</v>
      </c>
      <c r="M20" s="129"/>
    </row>
    <row r="21" spans="1:13" ht="4.5" customHeight="1" thickBot="1" x14ac:dyDescent="0.35">
      <c r="A21" s="124"/>
      <c r="B21" s="152"/>
      <c r="C21" s="153"/>
      <c r="D21" s="153"/>
      <c r="E21" s="154"/>
      <c r="F21" s="155"/>
      <c r="G21" s="156"/>
      <c r="H21" s="136"/>
      <c r="I21" s="129"/>
    </row>
    <row r="22" spans="1:13" ht="18" customHeight="1" thickTop="1" thickBot="1" x14ac:dyDescent="0.35">
      <c r="A22" s="124"/>
      <c r="B22" s="157"/>
      <c r="C22" s="158" t="s">
        <v>176</v>
      </c>
      <c r="D22" s="158"/>
      <c r="E22" s="159" t="e">
        <f>SUM(#REF!+E18+E20)</f>
        <v>#REF!</v>
      </c>
      <c r="F22" s="160"/>
      <c r="G22" s="161"/>
      <c r="H22" s="134"/>
      <c r="I22" s="129"/>
    </row>
    <row r="23" spans="1:13" ht="6" customHeight="1" thickBot="1" x14ac:dyDescent="0.35">
      <c r="A23" s="124"/>
      <c r="B23" s="134"/>
      <c r="C23" s="162"/>
      <c r="D23" s="162"/>
      <c r="E23" s="147"/>
      <c r="F23" s="147"/>
      <c r="G23" s="147"/>
      <c r="H23" s="134"/>
      <c r="I23" s="129"/>
    </row>
    <row r="24" spans="1:13" ht="30" customHeight="1" x14ac:dyDescent="0.45">
      <c r="A24" s="124"/>
      <c r="B24" s="163"/>
      <c r="C24" s="164" t="s">
        <v>177</v>
      </c>
      <c r="D24" s="164"/>
      <c r="E24" s="165"/>
      <c r="F24" s="166"/>
      <c r="G24" s="134"/>
      <c r="H24" s="134"/>
      <c r="I24" s="129"/>
    </row>
    <row r="25" spans="1:13" ht="4.5" customHeight="1" thickBot="1" x14ac:dyDescent="0.35">
      <c r="A25" s="124"/>
      <c r="B25" s="167"/>
      <c r="C25" s="168"/>
      <c r="D25" s="168"/>
      <c r="E25" s="169"/>
      <c r="F25" s="170"/>
      <c r="G25" s="134"/>
      <c r="H25" s="134"/>
      <c r="I25" s="129"/>
    </row>
    <row r="26" spans="1:13" ht="17.25" customHeight="1" thickBot="1" x14ac:dyDescent="0.35">
      <c r="A26" s="124"/>
      <c r="B26" s="167"/>
      <c r="C26" s="171" t="s">
        <v>167</v>
      </c>
      <c r="D26" s="171"/>
      <c r="E26" s="172"/>
      <c r="F26" s="170"/>
      <c r="G26" s="134"/>
      <c r="H26" s="134" t="s">
        <v>178</v>
      </c>
      <c r="I26" s="137"/>
      <c r="L26" s="137">
        <f>SUM(E26*E30)</f>
        <v>0</v>
      </c>
      <c r="M26" s="173" t="s">
        <v>179</v>
      </c>
    </row>
    <row r="27" spans="1:13" ht="4.5" customHeight="1" thickBot="1" x14ac:dyDescent="0.35">
      <c r="A27" s="124"/>
      <c r="B27" s="167"/>
      <c r="C27" s="171"/>
      <c r="D27" s="171"/>
      <c r="E27" s="174"/>
      <c r="F27" s="170"/>
      <c r="G27" s="134"/>
      <c r="H27" s="134"/>
      <c r="I27" s="129"/>
    </row>
    <row r="28" spans="1:13" ht="17.25" customHeight="1" thickBot="1" x14ac:dyDescent="0.35">
      <c r="A28" s="124"/>
      <c r="B28" s="167"/>
      <c r="C28" s="171" t="s">
        <v>180</v>
      </c>
      <c r="D28" s="171"/>
      <c r="E28" s="175"/>
      <c r="F28" s="170"/>
      <c r="G28" s="134"/>
      <c r="H28" s="134" t="s">
        <v>178</v>
      </c>
      <c r="I28" s="137"/>
      <c r="L28" s="137">
        <f>SUM(E28*E32)</f>
        <v>0</v>
      </c>
      <c r="M28" s="129" t="s">
        <v>181</v>
      </c>
    </row>
    <row r="29" spans="1:13" ht="4.5" customHeight="1" thickBot="1" x14ac:dyDescent="0.35">
      <c r="A29" s="124"/>
      <c r="B29" s="167"/>
      <c r="C29" s="171"/>
      <c r="D29" s="171"/>
      <c r="E29" s="174"/>
      <c r="F29" s="170"/>
      <c r="G29" s="134"/>
      <c r="H29" s="134"/>
      <c r="I29" s="129"/>
    </row>
    <row r="30" spans="1:13" ht="17.25" customHeight="1" thickBot="1" x14ac:dyDescent="0.35">
      <c r="A30" s="124"/>
      <c r="B30" s="167"/>
      <c r="C30" s="171" t="s">
        <v>182</v>
      </c>
      <c r="D30" s="171"/>
      <c r="E30" s="176"/>
      <c r="F30" s="177"/>
      <c r="G30" s="147"/>
      <c r="H30" s="134" t="s">
        <v>183</v>
      </c>
      <c r="I30" s="129"/>
    </row>
    <row r="31" spans="1:13" ht="4.5" customHeight="1" thickBot="1" x14ac:dyDescent="0.35">
      <c r="A31" s="124"/>
      <c r="B31" s="167"/>
      <c r="C31" s="171"/>
      <c r="D31" s="171"/>
      <c r="E31" s="174"/>
      <c r="F31" s="170"/>
      <c r="G31" s="134"/>
      <c r="H31" s="134"/>
      <c r="I31" s="129"/>
    </row>
    <row r="32" spans="1:13" ht="17.25" customHeight="1" thickBot="1" x14ac:dyDescent="0.35">
      <c r="A32" s="124"/>
      <c r="B32" s="167"/>
      <c r="C32" s="171" t="s">
        <v>184</v>
      </c>
      <c r="D32" s="171"/>
      <c r="E32" s="176"/>
      <c r="F32" s="177"/>
      <c r="G32" s="147"/>
      <c r="H32" s="134" t="s">
        <v>183</v>
      </c>
      <c r="I32" s="129"/>
    </row>
    <row r="33" spans="1:13" ht="4.5" customHeight="1" thickBot="1" x14ac:dyDescent="0.35">
      <c r="A33" s="124"/>
      <c r="B33" s="167"/>
      <c r="C33" s="171"/>
      <c r="D33" s="171"/>
      <c r="E33" s="178"/>
      <c r="F33" s="177"/>
      <c r="G33" s="147"/>
      <c r="H33" s="134"/>
      <c r="I33" s="129"/>
    </row>
    <row r="34" spans="1:13" ht="17.25" customHeight="1" thickBot="1" x14ac:dyDescent="0.35">
      <c r="A34" s="124"/>
      <c r="B34" s="167"/>
      <c r="C34" s="171" t="s">
        <v>185</v>
      </c>
      <c r="D34" s="171"/>
      <c r="E34" s="176"/>
      <c r="F34" s="177"/>
      <c r="G34" s="147"/>
      <c r="H34" s="134" t="s">
        <v>183</v>
      </c>
      <c r="I34" s="129"/>
    </row>
    <row r="35" spans="1:13" ht="4.5" customHeight="1" thickBot="1" x14ac:dyDescent="0.35">
      <c r="A35" s="124"/>
      <c r="B35" s="179"/>
      <c r="C35" s="180"/>
      <c r="D35" s="180"/>
      <c r="E35" s="181"/>
      <c r="F35" s="182"/>
      <c r="G35" s="147"/>
      <c r="H35" s="134"/>
      <c r="I35" s="129"/>
    </row>
    <row r="36" spans="1:13" ht="18" customHeight="1" thickTop="1" thickBot="1" x14ac:dyDescent="0.35">
      <c r="A36" s="124"/>
      <c r="B36" s="157"/>
      <c r="C36" s="158" t="s">
        <v>186</v>
      </c>
      <c r="D36" s="158"/>
      <c r="E36" s="183">
        <f>SUM(L26+L28+E34)</f>
        <v>0</v>
      </c>
      <c r="F36" s="184"/>
      <c r="G36" s="185"/>
      <c r="H36" s="134"/>
      <c r="I36" s="129"/>
    </row>
    <row r="37" spans="1:13" ht="6" customHeight="1" thickBot="1" x14ac:dyDescent="0.35">
      <c r="A37" s="124"/>
      <c r="B37" s="134"/>
      <c r="C37" s="134"/>
      <c r="D37" s="134"/>
      <c r="E37" s="134"/>
      <c r="F37" s="134"/>
      <c r="G37" s="134"/>
      <c r="H37" s="134"/>
      <c r="I37" s="129"/>
    </row>
    <row r="38" spans="1:13" ht="30" customHeight="1" x14ac:dyDescent="0.45">
      <c r="A38" s="124"/>
      <c r="B38" s="186"/>
      <c r="C38" s="187" t="s">
        <v>187</v>
      </c>
      <c r="D38" s="187"/>
      <c r="E38" s="188"/>
      <c r="F38" s="189"/>
      <c r="G38" s="134"/>
      <c r="H38" s="134"/>
      <c r="I38" s="129"/>
    </row>
    <row r="39" spans="1:13" ht="4.5" customHeight="1" thickBot="1" x14ac:dyDescent="0.35">
      <c r="A39" s="124"/>
      <c r="B39" s="190"/>
      <c r="C39" s="191"/>
      <c r="D39" s="191"/>
      <c r="E39" s="191"/>
      <c r="F39" s="192"/>
      <c r="G39" s="134"/>
      <c r="H39" s="134"/>
      <c r="I39" s="129"/>
    </row>
    <row r="40" spans="1:13" ht="17.25" customHeight="1" thickBot="1" x14ac:dyDescent="0.35">
      <c r="A40" s="124"/>
      <c r="B40" s="190"/>
      <c r="C40" s="193" t="s">
        <v>188</v>
      </c>
      <c r="D40" s="193"/>
      <c r="E40" s="194">
        <v>0.01</v>
      </c>
      <c r="F40" s="195"/>
      <c r="G40" s="196"/>
      <c r="H40" s="134" t="s">
        <v>189</v>
      </c>
      <c r="I40" s="137"/>
      <c r="L40" s="197" t="e">
        <f>SUM(#REF!*E40)</f>
        <v>#REF!</v>
      </c>
      <c r="M40" s="198" t="s">
        <v>190</v>
      </c>
    </row>
    <row r="41" spans="1:13" ht="4.5" customHeight="1" thickBot="1" x14ac:dyDescent="0.35">
      <c r="A41" s="124"/>
      <c r="B41" s="190"/>
      <c r="C41" s="193"/>
      <c r="D41" s="193"/>
      <c r="E41" s="193"/>
      <c r="F41" s="192"/>
      <c r="G41" s="134"/>
      <c r="H41" s="134"/>
      <c r="I41" s="129"/>
    </row>
    <row r="42" spans="1:13" ht="17.25" customHeight="1" thickBot="1" x14ac:dyDescent="0.35">
      <c r="A42" s="124"/>
      <c r="B42" s="190"/>
      <c r="C42" s="193" t="s">
        <v>191</v>
      </c>
      <c r="D42" s="193"/>
      <c r="E42" s="199">
        <v>1</v>
      </c>
      <c r="F42" s="200"/>
      <c r="G42" s="147"/>
      <c r="H42" s="134" t="s">
        <v>183</v>
      </c>
      <c r="I42" s="129"/>
    </row>
    <row r="43" spans="1:13" ht="4.5" customHeight="1" thickBot="1" x14ac:dyDescent="0.35">
      <c r="A43" s="124"/>
      <c r="B43" s="201"/>
      <c r="C43" s="202"/>
      <c r="D43" s="202"/>
      <c r="E43" s="203"/>
      <c r="F43" s="204"/>
      <c r="G43" s="147"/>
      <c r="H43" s="134"/>
      <c r="I43" s="129"/>
    </row>
    <row r="44" spans="1:13" ht="18" customHeight="1" thickTop="1" thickBot="1" x14ac:dyDescent="0.35">
      <c r="A44" s="124"/>
      <c r="B44" s="205"/>
      <c r="C44" s="206" t="s">
        <v>192</v>
      </c>
      <c r="D44" s="206"/>
      <c r="E44" s="289">
        <f>SUM(E40:E42)</f>
        <v>1.01</v>
      </c>
      <c r="F44" s="207"/>
      <c r="G44" s="124"/>
      <c r="H44" s="134"/>
      <c r="I44" s="129"/>
    </row>
    <row r="45" spans="1:13" ht="6" customHeight="1" thickBot="1" x14ac:dyDescent="0.35">
      <c r="A45" s="124"/>
      <c r="B45" s="134"/>
      <c r="C45" s="134"/>
      <c r="D45" s="134"/>
      <c r="E45" s="208"/>
      <c r="F45" s="208"/>
      <c r="G45" s="208"/>
      <c r="H45" s="123"/>
      <c r="I45" s="129"/>
    </row>
    <row r="46" spans="1:13" ht="34.5" customHeight="1" thickBot="1" x14ac:dyDescent="0.6">
      <c r="A46" s="124"/>
      <c r="B46" s="209"/>
      <c r="C46" s="210" t="s">
        <v>1</v>
      </c>
      <c r="D46" s="556" t="e">
        <f>+SUM(E22+E36+E44)</f>
        <v>#REF!</v>
      </c>
      <c r="E46" s="556"/>
      <c r="F46" s="557"/>
      <c r="G46" s="211"/>
      <c r="H46" s="134"/>
      <c r="I46" s="212"/>
    </row>
  </sheetData>
  <mergeCells count="6">
    <mergeCell ref="D46:F46"/>
    <mergeCell ref="B1:I1"/>
    <mergeCell ref="C2:D3"/>
    <mergeCell ref="H2:I2"/>
    <mergeCell ref="C5:D5"/>
    <mergeCell ref="C8:D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5"/>
  <sheetViews>
    <sheetView workbookViewId="0">
      <selection activeCell="A4" sqref="A4"/>
    </sheetView>
  </sheetViews>
  <sheetFormatPr defaultRowHeight="12.75" x14ac:dyDescent="0.2"/>
  <cols>
    <col min="2" max="2" width="10.28515625" customWidth="1"/>
  </cols>
  <sheetData>
    <row r="3" spans="1:2" x14ac:dyDescent="0.2">
      <c r="A3" s="215">
        <v>0</v>
      </c>
      <c r="B3" s="80" t="s">
        <v>19</v>
      </c>
    </row>
    <row r="4" spans="1:2" x14ac:dyDescent="0.2">
      <c r="A4" s="215">
        <v>0</v>
      </c>
      <c r="B4" s="80" t="s">
        <v>221</v>
      </c>
    </row>
    <row r="5" spans="1:2" x14ac:dyDescent="0.2">
      <c r="A5" s="215"/>
      <c r="B5" s="8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CAB</vt:lpstr>
      <vt:lpstr>DATA1</vt:lpstr>
      <vt:lpstr>DATA2</vt:lpstr>
      <vt:lpstr>DATA3</vt:lpstr>
      <vt:lpstr>Retail Quote</vt:lpstr>
      <vt:lpstr>UP</vt:lpstr>
      <vt:lpstr>apple</vt:lpstr>
      <vt:lpstr>Classic_Knotty_Alder</vt:lpstr>
      <vt:lpstr>DATA3!Knotty_Alder_Natural_</vt:lpstr>
      <vt:lpstr>Knotty_Alder_Painted</vt:lpstr>
      <vt:lpstr>CAB!Print_Area</vt:lpstr>
      <vt:lpstr>DATA3!Print_Area</vt:lpstr>
      <vt:lpstr>DATA3!Select_Wood</vt:lpstr>
      <vt:lpstr>DATA3!Shaker_KA_Kodiak_</vt:lpstr>
      <vt:lpstr>Shaker_KA_Painted</vt:lpstr>
      <vt:lpstr>Shaker_Knotty_Alder</vt:lpstr>
      <vt:lpstr>Shaker_Maple</vt:lpstr>
      <vt:lpstr>Shaker_Maple_Aspire_Painted</vt:lpstr>
      <vt:lpstr>Shaker_White_Birch</vt:lpstr>
      <vt:lpstr>Winter_Haven_Birch</vt:lpstr>
      <vt:lpstr>DATA3!Wood</vt:lpstr>
    </vt:vector>
  </TitlesOfParts>
  <Company>Midwest Floor Coverings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Hyde</dc:creator>
  <cp:lastModifiedBy>Richard Johnson</cp:lastModifiedBy>
  <cp:lastPrinted>2016-02-09T21:49:27Z</cp:lastPrinted>
  <dcterms:created xsi:type="dcterms:W3CDTF">2004-01-18T23:32:20Z</dcterms:created>
  <dcterms:modified xsi:type="dcterms:W3CDTF">2019-06-26T19:27:16Z</dcterms:modified>
</cp:coreProperties>
</file>